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TA PUBLICA 2DO TRIM 2024\"/>
    </mc:Choice>
  </mc:AlternateContent>
  <xr:revisionPtr revIDLastSave="0" documentId="8_{2AD811E9-5EC4-4092-B1D4-2786FDBB7136}" xr6:coauthVersionLast="47" xr6:coauthVersionMax="47" xr10:uidLastSave="{00000000-0000-0000-0000-000000000000}"/>
  <bookViews>
    <workbookView xWindow="-120" yWindow="-120" windowWidth="29040" windowHeight="1599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<sst xmlns="http://schemas.openxmlformats.org/spreadsheetml/2006/main" count="858" uniqueCount="603">
  <si>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</si>
  <si>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</si>
  <si>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</si>
  <si>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</si>
  <si>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</si>
  <si>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</si>
  <si>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</si>
  <si>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</si>
  <si>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</si>
  <si>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</si>
  <si>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</si>
  <si>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</si>
  <si>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</si>
  <si>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</si>
  <si>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</si>
  <si>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</si>
  <si>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</si>
  <si>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</si>
  <si>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</si>
  <si>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</si>
  <si>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</si>
  <si>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</si>
  <si>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</si>
  <si>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</si>
  <si>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</si>
  <si>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</si>
  <si>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</si>
  <si>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</si>
  <si>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</si>
  <si>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</si>
  <si>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</si>
  <si>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</si>
  <si>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</si>
  <si>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</si>
  <si>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</si>
  <si>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</si>
  <si>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</si>
  <si>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</si>
  <si>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</si>
  <si>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</si>
  <si>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</si>
  <si>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</si>
  <si>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</si>
  <si>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</si>
  <si>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</si>
  <si>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</si>
  <si>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</si>
  <si>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</si>
  <si>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</si>
  <si>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</si>
  <si>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</si>
  <si>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</si>
  <si>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</si>
  <si>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</si>
  <si>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</si>
  <si>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</si>
  <si>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</si>
  <si>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</si>
  <si>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</si>
  <si>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</si>
  <si>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</si>
  <si>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</si>
  <si>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</si>
  <si>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</si>
  <si>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</si>
  <si>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</si>
  <si>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</si>
  <si>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</si>
  <si>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</si>
  <si>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</si>
  <si>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</si>
  <si>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</si>
  <si>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</si>
  <si>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</si>
  <si>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</si>
  <si>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</si>
  <si>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</si>
  <si>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</si>
  <si>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</si>
  <si>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</si>
  <si>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</si>
  <si>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</si>
  <si>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</si>
  <si>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</si>
  <si>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</si>
  <si>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</si>
  <si>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</si>
  <si>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</si>
  <si>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</si>
  <si>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</si>
  <si>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</si>
  <si>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</si>
  <si>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</si>
  <si>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</si>
  <si>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</si>
  <si>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</si>
  <si>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</si>
  <si>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</si>
  <si>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</si>
  <si>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</si>
  <si>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</si>
  <si>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</si>
  <si>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</si>
  <si>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</si>
  <si>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</si>
  <si>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</si>
  <si>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</si>
  <si>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</si>
  <si>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</si>
  <si>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</si>
  <si>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</si>
  <si>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</si>
  <si>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</si>
  <si>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</si>
  <si>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</si>
  <si>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</si>
  <si>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</si>
  <si>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</si>
  <si>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</si>
  <si>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</si>
  <si>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</si>
  <si>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</si>
  <si>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</si>
  <si>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</si>
  <si>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</si>
  <si>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</si>
  <si>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</si>
  <si>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</si>
  <si>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</si>
  <si>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</si>
  <si>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</si>
  <si>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</si>
  <si>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</si>
  <si>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</si>
  <si>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</si>
  <si>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</si>
  <si>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</si>
  <si>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</si>
  <si>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</si>
  <si>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</si>
  <si>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</si>
  <si>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</si>
  <si>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</si>
  <si>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</si>
  <si>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</si>
  <si>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</si>
  <si>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</si>
  <si>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</si>
  <si>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</si>
  <si>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</si>
  <si>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</si>
  <si>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</si>
  <si>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</si>
  <si>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</si>
  <si>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</si>
  <si>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</si>
  <si>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</si>
  <si>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</si>
  <si>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</si>
  <si>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</si>
  <si>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</si>
  <si>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</si>
  <si>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</si>
  <si>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</si>
  <si>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</si>
  <si>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</si>
  <si>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</si>
  <si>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</si>
  <si>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</si>
  <si>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</si>
  <si>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</si>
  <si>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</si>
  <si>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</si>
  <si>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</si>
  <si>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</si>
  <si>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</si>
  <si>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</si>
  <si>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</si>
  <si>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</si>
  <si>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</si>
  <si>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</si>
  <si>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</si>
  <si>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</si>
  <si>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</si>
  <si>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</si>
  <si>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</si>
  <si>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</si>
  <si>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</si>
  <si>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</si>
  <si>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</si>
  <si>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</si>
  <si>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</si>
  <si>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</si>
  <si>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</si>
  <si>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</si>
  <si>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</si>
  <si>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</si>
  <si>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</si>
  <si>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</si>
  <si>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</si>
  <si>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</si>
  <si>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</si>
  <si>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</si>
  <si>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</si>
  <si>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</si>
  <si>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</si>
  <si>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</si>
  <si>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</si>
  <si>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</si>
  <si>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</si>
  <si>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</si>
  <si>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</si>
  <si>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</si>
  <si>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</si>
  <si>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</si>
  <si>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</si>
  <si>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</si>
  <si>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</si>
  <si>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</si>
  <si>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</si>
  <si>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</si>
  <si>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</si>
  <si>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</si>
  <si>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</si>
  <si>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</si>
  <si>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</si>
  <si>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</si>
  <si>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</si>
  <si>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</si>
  <si>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</si>
  <si>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</si>
  <si>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</si>
  <si>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</si>
  <si>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</si>
  <si>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</si>
  <si>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</si>
  <si>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</si>
  <si>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</si>
  <si>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</si>
  <si>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</si>
  <si>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</si>
  <si>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</si>
  <si>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</si>
  <si>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</si>
  <si>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</si>
  <si>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</si>
  <si>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</si>
  <si>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</si>
  <si>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</si>
  <si>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</si>
  <si>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</si>
  <si>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</si>
  <si>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</si>
  <si>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</si>
  <si>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</si>
  <si>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</si>
  <si>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</si>
  <si>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</si>
  <si>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</si>
  <si>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</si>
  <si>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</si>
  <si>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</si>
  <si>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</si>
  <si>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</si>
  <si>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</si>
  <si>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</si>
  <si>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</si>
  <si>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</si>
  <si>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</si>
  <si>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</si>
  <si>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</si>
  <si>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</si>
  <si>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</si>
  <si>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</si>
  <si>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</si>
  <si>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</si>
  <si>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</si>
  <si>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</si>
  <si>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</si>
  <si>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</si>
  <si>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</si>
  <si>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</si>
  <si>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</si>
  <si>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</si>
  <si>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</si>
  <si>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</si>
  <si>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</si>
  <si>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</si>
  <si>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</si>
  <si>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</si>
  <si>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</si>
  <si>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</si>
  <si>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</si>
  <si>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</si>
  <si>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</si>
  <si>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</si>
  <si>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</si>
  <si>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</si>
  <si>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</si>
  <si>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</si>
  <si>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</si>
  <si>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</si>
  <si>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</si>
  <si>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</si>
  <si>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</si>
  <si>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</si>
  <si>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</si>
  <si>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</si>
  <si>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</si>
  <si>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</si>
  <si>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</si>
  <si>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</si>
  <si>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</si>
  <si>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</si>
  <si>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</si>
  <si>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</si>
  <si>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</si>
  <si>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</si>
  <si>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</si>
  <si>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</si>
  <si>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</si>
  <si>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</si>
  <si>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</si>
  <si>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</si>
  <si>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</si>
  <si>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</si>
  <si>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</si>
  <si>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</si>
  <si>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</si>
  <si>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</si>
  <si>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</si>
  <si>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</si>
  <si>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</si>
  <si>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</si>
  <si>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</si>
  <si>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</si>
  <si>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</si>
  <si>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</si>
  <si>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</si>
  <si>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</si>
  <si>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</si>
  <si>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</si>
  <si>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</si>
  <si>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</si>
  <si>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</si>
  <si>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</si>
  <si>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</si>
  <si>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</si>
  <si>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</si>
  <si>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</si>
  <si>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</si>
  <si>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</si>
  <si>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</si>
  <si>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</si>
  <si>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</si>
  <si>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</si>
  <si>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</si>
  <si>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</si>
  <si>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</si>
  <si>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</si>
  <si>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</si>
  <si>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</si>
  <si>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</si>
  <si>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</si>
  <si>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</si>
  <si>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</si>
  <si>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</si>
  <si>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</si>
  <si>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</si>
  <si>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</si>
  <si>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</si>
  <si>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</si>
  <si>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</si>
  <si>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</si>
  <si>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</si>
  <si>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</si>
  <si>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</si>
  <si>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</si>
  <si>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</si>
  <si>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</si>
  <si>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</si>
  <si>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</si>
  <si>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</si>
  <si>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</si>
  <si>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</si>
  <si>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</si>
  <si>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</si>
  <si>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</si>
  <si>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</si>
  <si>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</si>
  <si>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</si>
  <si>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</si>
  <si>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</si>
  <si>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</si>
  <si>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</si>
  <si>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</si>
  <si>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</si>
  <si>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</si>
  <si>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</si>
  <si>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</si>
  <si>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</si>
  <si>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</si>
  <si>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</si>
  <si>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</si>
  <si>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</si>
  <si>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</si>
  <si>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</si>
  <si>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</si>
  <si>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</si>
  <si>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</si>
  <si>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</si>
  <si>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</si>
  <si>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</si>
  <si>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</si>
  <si>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</si>
  <si>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</si>
  <si>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</si>
  <si>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</si>
  <si>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</si>
  <si>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</si>
  <si>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</si>
  <si>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</si>
  <si>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</si>
  <si>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</si>
  <si>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</si>
  <si>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</si>
  <si>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</si>
  <si>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</si>
  <si>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</si>
  <si>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</si>
  <si>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</si>
  <si>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</si>
  <si>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</si>
  <si>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</si>
  <si>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</si>
  <si>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</si>
  <si>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</si>
  <si>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</si>
  <si>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</si>
  <si>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</si>
  <si>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</si>
  <si>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</si>
  <si>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</si>
  <si>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</si>
  <si>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</si>
  <si>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</si>
  <si>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</si>
  <si>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</si>
  <si>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</si>
  <si>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</si>
  <si>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</si>
  <si>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</si>
  <si>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</si>
  <si>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</si>
  <si>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</si>
  <si>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</si>
  <si>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</si>
  <si>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</si>
  <si>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</si>
  <si>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</si>
  <si>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</si>
  <si>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</si>
  <si>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</si>
  <si>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</si>
  <si>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</si>
  <si>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</si>
  <si>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</si>
  <si>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</si>
  <si>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</si>
  <si>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</si>
  <si>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</si>
  <si>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</si>
  <si>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</si>
  <si>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</si>
  <si>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</si>
  <si>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</si>
  <si>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</si>
  <si>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</si>
  <si>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</si>
  <si>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</si>
  <si>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</si>
  <si>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</si>
  <si>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</si>
  <si>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</si>
  <si>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</si>
  <si>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</si>
  <si>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</si>
  <si>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</si>
  <si>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</si>
  <si>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</si>
  <si>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</si>
  <si>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</si>
  <si>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</si>
  <si>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</si>
  <si>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</si>
  <si>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</si>
  <si>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</si>
  <si>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</si>
  <si>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</si>
  <si>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</si>
  <si>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</si>
  <si>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</si>
  <si>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</si>
  <si>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</si>
  <si>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</si>
  <si>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</si>
  <si>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</si>
  <si>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</si>
  <si>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</si>
  <si>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</si>
  <si>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</si>
  <si>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</si>
  <si>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</si>
  <si>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</si>
  <si>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</si>
  <si>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</si>
  <si>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</si>
  <si>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</si>
  <si>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</si>
  <si>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</si>
  <si>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</si>
  <si>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</si>
  <si>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</si>
  <si>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</si>
  <si>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</si>
  <si>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</si>
  <si>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</si>
  <si>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</si>
  <si>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</si>
  <si>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</si>
  <si>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</si>
  <si>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</si>
  <si>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</si>
  <si>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</si>
  <si>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</si>
  <si>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</si>
  <si>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</si>
  <si>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</si>
  <si>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</si>
  <si>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</si>
  <si>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</si>
  <si>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</si>
  <si>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</si>
  <si>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</si>
  <si>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</si>
  <si>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</si>
  <si>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</si>
  <si>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</si>
  <si>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</si>
  <si>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</si>
  <si>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</si>
  <si>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</si>
  <si>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</si>
  <si>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</si>
  <si>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</si>
  <si>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</si>
  <si>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</si>
  <si>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</si>
  <si>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</si>
  <si>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</si>
  <si>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</si>
  <si>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</si>
  <si>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</si>
  <si>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</si>
  <si>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</si>
  <si>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</si>
  <si>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</si>
  <si>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</si>
  <si>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</si>
  <si>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</si>
  <si>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</si>
  <si>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</si>
  <si>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</si>
  <si>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</si>
  <si>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</si>
  <si>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</si>
  <si>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</si>
  <si>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</si>
  <si>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</si>
  <si>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</si>
  <si>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</si>
  <si>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</si>
  <si>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</si>
  <si>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</si>
  <si>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</si>
  <si>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</si>
  <si>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</si>
  <si>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</si>
  <si>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</si>
  <si>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</si>
  <si>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</si>
  <si>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</si>
  <si>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</si>
  <si>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</si>
  <si>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</si>
  <si>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</si>
  <si>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</si>
  <si>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UNIVERSIDAD POLITECNICA DE JUVENTINO ROSAS</t>
  </si>
  <si>
    <t>Del 1 de Enero al 30 de Junio de 2024</t>
  </si>
  <si>
    <t>Materiales y Suministros (consumos)</t>
  </si>
  <si>
    <t>3. Menos Ingresos Presupuestarios No Contables</t>
  </si>
  <si>
    <t>CUENTAS DE ORDEN PRESUPUESTARIO</t>
  </si>
  <si>
    <t>Modificaciones al Presupuesto de Egresos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</si>
</sst>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color theme="1"/>
      <name val="Calibri"/>
      <scheme val="minor"/>
    </font>
    <font>
      <b/>
      <sz val="8"/>
      <color theme="1"/>
      <name val="Arial"/>
    </font>
    <font>
      <sz val="8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</cellStyleXfs>
  <cellXfs count="20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5" fillId="0" borderId="21" xfId="20" applyFont="1" applyBorder="1" applyAlignment="1">
      <alignment vertical="center"/>
    </xf>
    <xf numFmtId="0" fontId="19" fillId="0" borderId="23" xfId="20" applyFont="1" applyBorder="1" applyAlignment="1">
      <alignment horizontal="left" vertical="center"/>
    </xf>
    <xf numFmtId="0" fontId="16" fillId="0" borderId="22" xfId="20" applyFont="1" applyBorder="1" applyAlignment="1">
      <alignment horizontal="left" vertical="center" wrapText="1"/>
    </xf>
    <xf numFmtId="0" fontId="16" fillId="0" borderId="23" xfId="20" applyFont="1" applyBorder="1" applyAlignment="1">
      <alignment horizontal="left" vertical="center"/>
    </xf>
    <xf numFmtId="0" fontId="15" fillId="0" borderId="22" xfId="20" applyFont="1" applyBorder="1" applyAlignment="1">
      <alignment vertical="center"/>
    </xf>
    <xf numFmtId="0" fontId="19" fillId="0" borderId="22" xfId="20" applyFont="1" applyBorder="1" applyAlignment="1">
      <alignment horizontal="left" vertical="center"/>
    </xf>
    <xf numFmtId="0" fontId="19" fillId="0" borderId="22" xfId="20" applyFont="1" applyBorder="1" applyAlignment="1">
      <alignment horizontal="left" vertical="center" wrapText="1"/>
    </xf>
    <xf numFmtId="0" fontId="18" fillId="0" borderId="22" xfId="2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2" fillId="0" borderId="0" xfId="13" applyFont="1" applyBorder="1" applyAlignment="1">
      <alignment horizontal="left" vertical="center" indent="1"/>
    </xf>
    <xf numFmtId="4" fontId="9" fillId="0" borderId="0" xfId="13" applyNumberFormat="1" applyFont="1" applyBorder="1" applyAlignment="1">
      <alignment horizontal="right" vertical="center" wrapText="1" indent="1"/>
    </xf>
    <xf numFmtId="0" fontId="8" fillId="7" borderId="26" xfId="13" applyFont="1" applyFill="1" applyBorder="1" applyAlignment="1">
      <alignment horizontal="center" vertical="center"/>
    </xf>
    <xf numFmtId="0" fontId="1" fillId="7" borderId="27" xfId="9" applyFont="1" applyFill="1" applyBorder="1" applyAlignment="1">
      <alignment horizontal="center" vertical="center"/>
    </xf>
    <xf numFmtId="0" fontId="19" fillId="0" borderId="28" xfId="0" applyFont="1" applyBorder="1" applyAlignment="1">
      <alignment horizontal="left" vertical="center" wrapText="1"/>
    </xf>
    <xf numFmtId="4" fontId="9" fillId="0" borderId="27" xfId="13" applyNumberFormat="1" applyFont="1" applyBorder="1" applyAlignment="1">
      <alignment horizontal="right" vertical="center" wrapText="1" indent="1"/>
    </xf>
    <xf numFmtId="0" fontId="19" fillId="0" borderId="29" xfId="0" applyFont="1" applyBorder="1" applyAlignment="1">
      <alignment horizontal="left" vertical="center" wrapText="1"/>
    </xf>
    <xf numFmtId="4" fontId="9" fillId="0" borderId="30" xfId="13" applyNumberFormat="1" applyFont="1" applyBorder="1" applyAlignment="1">
      <alignment horizontal="right" vertical="center" wrapText="1" indent="1"/>
    </xf>
    <xf numFmtId="0" fontId="8" fillId="7" borderId="3" xfId="13" applyFont="1" applyFill="1" applyBorder="1" applyAlignment="1">
      <alignment horizontal="center" vertical="center"/>
    </xf>
    <xf numFmtId="4" fontId="9" fillId="0" borderId="31" xfId="13" applyNumberFormat="1" applyFont="1" applyBorder="1" applyAlignment="1">
      <alignment horizontal="right" vertical="center" wrapText="1" indent="1"/>
    </xf>
    <xf numFmtId="4" fontId="9" fillId="0" borderId="3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24" xfId="13" applyFont="1" applyFill="1" applyBorder="1" applyAlignment="1">
      <alignment horizontal="center" vertical="center"/>
    </xf>
    <xf numFmtId="0" fontId="7" fillId="7" borderId="25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1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Normal 6" xfId="20" xr:uid="{F3F1910B-5984-4F1B-B2CC-2928712D3AC2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5" t="s">
        <v>597</v>
      </c>
      <c r="B1" s="166"/>
      <c r="C1" s="105" t="s">
        <v>495</v>
      </c>
      <c r="D1" s="106">
        <v>2024</v>
      </c>
    </row>
    <row r="2" spans="1:4" ht="16.149999999999999" customHeight="1" x14ac:dyDescent="0.2">
      <c r="A2" s="167" t="s">
        <v>494</v>
      </c>
      <c r="B2" s="168"/>
      <c r="C2" s="10" t="s">
        <v>496</v>
      </c>
      <c r="D2" s="107" t="s">
        <v>501</v>
      </c>
    </row>
    <row r="3" spans="1:4" ht="16.149999999999999" customHeight="1" x14ac:dyDescent="0.2">
      <c r="A3" s="169" t="s">
        <v>598</v>
      </c>
      <c r="B3" s="170"/>
      <c r="C3" s="10" t="s">
        <v>497</v>
      </c>
      <c r="D3" s="108">
        <v>2</v>
      </c>
    </row>
    <row r="4" spans="1:4" ht="16.149999999999999" customHeight="1" x14ac:dyDescent="0.2">
      <c r="A4" s="171" t="s">
        <v>516</v>
      </c>
      <c r="B4" s="172"/>
      <c r="C4" s="172"/>
      <c r="D4" s="173"/>
    </row>
    <row r="5" spans="1:4" ht="15" customHeight="1" x14ac:dyDescent="0.2">
      <c r="A5" s="80" t="s">
        <v>29</v>
      </c>
      <c r="B5" s="79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A137" sqref="A13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8" t="s">
        <v>597</v>
      </c>
      <c r="B1" s="168"/>
      <c r="C1" s="168"/>
      <c r="D1" s="10" t="s">
        <v>498</v>
      </c>
      <c r="E1" s="19">
        <v>2024</v>
      </c>
    </row>
    <row r="2" spans="1:5" s="11" customFormat="1" ht="18.95" customHeight="1" x14ac:dyDescent="0.25">
      <c r="A2" s="168" t="s">
        <v>503</v>
      </c>
      <c r="B2" s="168"/>
      <c r="C2" s="168"/>
      <c r="D2" s="10" t="s">
        <v>499</v>
      </c>
      <c r="E2" s="19" t="s">
        <v>501</v>
      </c>
    </row>
    <row r="3" spans="1:5" s="11" customFormat="1" ht="18.95" customHeight="1" x14ac:dyDescent="0.25">
      <c r="A3" s="168" t="s">
        <v>598</v>
      </c>
      <c r="B3" s="168"/>
      <c r="C3" s="168"/>
      <c r="D3" s="10" t="s">
        <v>500</v>
      </c>
      <c r="E3" s="19">
        <v>2</v>
      </c>
    </row>
    <row r="4" spans="1:5" s="11" customFormat="1" ht="18.95" customHeight="1" x14ac:dyDescent="0.25">
      <c r="A4" s="168" t="s">
        <v>516</v>
      </c>
      <c r="B4" s="168"/>
      <c r="C4" s="168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39" t="s">
        <v>222</v>
      </c>
      <c r="E8" s="39"/>
    </row>
    <row r="9" spans="1:5" x14ac:dyDescent="0.2">
      <c r="A9" s="110">
        <v>4000</v>
      </c>
      <c r="B9" s="109" t="s">
        <v>557</v>
      </c>
      <c r="C9" s="111">
        <f>SUM(C10+C57+C69)</f>
        <v>43846614.200000003</v>
      </c>
      <c r="D9" s="73"/>
      <c r="E9" s="40"/>
    </row>
    <row r="10" spans="1:5" x14ac:dyDescent="0.2">
      <c r="A10" s="110">
        <v>4100</v>
      </c>
      <c r="B10" s="109" t="s">
        <v>223</v>
      </c>
      <c r="C10" s="111">
        <f>SUM(C11+C21+C27+C30+C36+C39+C48)</f>
        <v>4444430.43</v>
      </c>
      <c r="D10" s="73"/>
      <c r="E10" s="40"/>
    </row>
    <row r="11" spans="1:5" x14ac:dyDescent="0.2">
      <c r="A11" s="110">
        <v>4110</v>
      </c>
      <c r="B11" s="109" t="s">
        <v>224</v>
      </c>
      <c r="C11" s="111">
        <f>SUM(C12:C20)</f>
        <v>0</v>
      </c>
      <c r="D11" s="73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73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73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73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73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73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73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73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73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73"/>
      <c r="E20" s="40"/>
    </row>
    <row r="21" spans="1:5" x14ac:dyDescent="0.2">
      <c r="A21" s="110">
        <v>4120</v>
      </c>
      <c r="B21" s="109" t="s">
        <v>233</v>
      </c>
      <c r="C21" s="111">
        <f>SUM(C22:C26)</f>
        <v>0</v>
      </c>
      <c r="D21" s="73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73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73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73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73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73"/>
      <c r="E26" s="40"/>
    </row>
    <row r="27" spans="1:5" x14ac:dyDescent="0.2">
      <c r="A27" s="110">
        <v>4130</v>
      </c>
      <c r="B27" s="109" t="s">
        <v>238</v>
      </c>
      <c r="C27" s="111">
        <f>SUM(C28:C29)</f>
        <v>0</v>
      </c>
      <c r="D27" s="73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73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73"/>
      <c r="E29" s="40"/>
    </row>
    <row r="30" spans="1:5" x14ac:dyDescent="0.2">
      <c r="A30" s="110">
        <v>4140</v>
      </c>
      <c r="B30" s="109" t="s">
        <v>240</v>
      </c>
      <c r="C30" s="111">
        <f>SUM(C31:C35)</f>
        <v>0</v>
      </c>
      <c r="D30" s="73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73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73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73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73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73"/>
      <c r="E35" s="40"/>
    </row>
    <row r="36" spans="1:5" x14ac:dyDescent="0.2">
      <c r="A36" s="110">
        <v>4150</v>
      </c>
      <c r="B36" s="109" t="s">
        <v>413</v>
      </c>
      <c r="C36" s="111">
        <f>SUM(C37:C38)</f>
        <v>0</v>
      </c>
      <c r="D36" s="73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73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73"/>
      <c r="E38" s="40"/>
    </row>
    <row r="39" spans="1:5" x14ac:dyDescent="0.2">
      <c r="A39" s="110">
        <v>4160</v>
      </c>
      <c r="B39" s="109" t="s">
        <v>415</v>
      </c>
      <c r="C39" s="111">
        <f>SUM(C40:C47)</f>
        <v>0</v>
      </c>
      <c r="D39" s="73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73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73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73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73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73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73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73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73"/>
      <c r="E47" s="40"/>
    </row>
    <row r="48" spans="1:5" x14ac:dyDescent="0.2">
      <c r="A48" s="110">
        <v>4170</v>
      </c>
      <c r="B48" s="109" t="s">
        <v>493</v>
      </c>
      <c r="C48" s="111">
        <f>SUM(C49:C56)</f>
        <v>4444430.43</v>
      </c>
      <c r="D48" s="73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73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73"/>
      <c r="E50" s="40"/>
    </row>
    <row r="51" spans="1:5" ht="22.5" x14ac:dyDescent="0.2">
      <c r="A51" s="41">
        <v>4173</v>
      </c>
      <c r="B51" s="43" t="s">
        <v>419</v>
      </c>
      <c r="C51" s="45">
        <v>4444430.43</v>
      </c>
      <c r="D51" s="73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73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73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73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73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73"/>
      <c r="E56" s="40"/>
    </row>
    <row r="57" spans="1:5" ht="33.75" x14ac:dyDescent="0.2">
      <c r="A57" s="110">
        <v>4200</v>
      </c>
      <c r="B57" s="112" t="s">
        <v>425</v>
      </c>
      <c r="C57" s="111">
        <f>+C58+C64</f>
        <v>39158127.630000003</v>
      </c>
      <c r="D57" s="73"/>
      <c r="E57" s="40"/>
    </row>
    <row r="58" spans="1:5" ht="22.5" x14ac:dyDescent="0.2">
      <c r="A58" s="110">
        <v>4210</v>
      </c>
      <c r="B58" s="112" t="s">
        <v>426</v>
      </c>
      <c r="C58" s="111">
        <f>SUM(C59:C63)</f>
        <v>15037866.08</v>
      </c>
      <c r="D58" s="73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73"/>
      <c r="E59" s="40"/>
    </row>
    <row r="60" spans="1:5" x14ac:dyDescent="0.2">
      <c r="A60" s="41">
        <v>4212</v>
      </c>
      <c r="B60" s="42" t="s">
        <v>253</v>
      </c>
      <c r="C60" s="45">
        <v>2787767.39</v>
      </c>
      <c r="D60" s="73"/>
      <c r="E60" s="40"/>
    </row>
    <row r="61" spans="1:5" x14ac:dyDescent="0.2">
      <c r="A61" s="41">
        <v>4213</v>
      </c>
      <c r="B61" s="42" t="s">
        <v>254</v>
      </c>
      <c r="C61" s="45">
        <v>12250098.689999999</v>
      </c>
      <c r="D61" s="73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73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73"/>
      <c r="E63" s="40"/>
    </row>
    <row r="64" spans="1:5" x14ac:dyDescent="0.2">
      <c r="A64" s="110">
        <v>4220</v>
      </c>
      <c r="B64" s="109" t="s">
        <v>255</v>
      </c>
      <c r="C64" s="111">
        <f>SUM(C65:C68)</f>
        <v>24120261.550000001</v>
      </c>
      <c r="D64" s="73"/>
      <c r="E64" s="40"/>
    </row>
    <row r="65" spans="1:5" x14ac:dyDescent="0.2">
      <c r="A65" s="41">
        <v>4221</v>
      </c>
      <c r="B65" s="42" t="s">
        <v>256</v>
      </c>
      <c r="C65" s="45">
        <v>24120261.550000001</v>
      </c>
      <c r="D65" s="73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73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73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73"/>
      <c r="E68" s="40"/>
    </row>
    <row r="69" spans="1:5" x14ac:dyDescent="0.2">
      <c r="A69" s="113">
        <v>4300</v>
      </c>
      <c r="B69" s="109" t="s">
        <v>260</v>
      </c>
      <c r="C69" s="111">
        <f>C70+C73+C79+C81+C83</f>
        <v>244056.14</v>
      </c>
      <c r="D69" s="42"/>
      <c r="E69" s="42"/>
    </row>
    <row r="70" spans="1:5" x14ac:dyDescent="0.2">
      <c r="A70" s="113">
        <v>4310</v>
      </c>
      <c r="B70" s="109" t="s">
        <v>261</v>
      </c>
      <c r="C70" s="11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13">
        <v>4320</v>
      </c>
      <c r="B73" s="109" t="s">
        <v>263</v>
      </c>
      <c r="C73" s="11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13">
        <v>4330</v>
      </c>
      <c r="B79" s="109" t="s">
        <v>269</v>
      </c>
      <c r="C79" s="11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13">
        <v>4340</v>
      </c>
      <c r="B81" s="109" t="s">
        <v>270</v>
      </c>
      <c r="C81" s="11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13">
        <v>4390</v>
      </c>
      <c r="B83" s="109" t="s">
        <v>271</v>
      </c>
      <c r="C83" s="111">
        <f>SUM(C84:C90)</f>
        <v>244056.14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244056.14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276</v>
      </c>
      <c r="E93" s="39" t="s">
        <v>126</v>
      </c>
    </row>
    <row r="94" spans="1:5" x14ac:dyDescent="0.2">
      <c r="A94" s="113">
        <v>5000</v>
      </c>
      <c r="B94" s="109" t="s">
        <v>277</v>
      </c>
      <c r="C94" s="111">
        <f>C95+C123+C156+C166+C181+C210</f>
        <v>27303228.629999999</v>
      </c>
      <c r="D94" s="114">
        <v>1</v>
      </c>
      <c r="E94" s="42"/>
    </row>
    <row r="95" spans="1:5" x14ac:dyDescent="0.2">
      <c r="A95" s="113">
        <v>5100</v>
      </c>
      <c r="B95" s="109" t="s">
        <v>278</v>
      </c>
      <c r="C95" s="111">
        <f>C96+C103+C113</f>
        <v>26768973.539999999</v>
      </c>
      <c r="D95" s="114">
        <f>C95/$C$94</f>
        <v>0.98043253062705649</v>
      </c>
      <c r="E95" s="42"/>
    </row>
    <row r="96" spans="1:5" x14ac:dyDescent="0.2">
      <c r="A96" s="113">
        <v>5110</v>
      </c>
      <c r="B96" s="109" t="s">
        <v>279</v>
      </c>
      <c r="C96" s="111">
        <f>SUM(C97:C102)</f>
        <v>19479986.82</v>
      </c>
      <c r="D96" s="114">
        <f t="shared" ref="D96:D159" si="0">C96/$C$94</f>
        <v>0.71346825256394597</v>
      </c>
      <c r="E96" s="42"/>
    </row>
    <row r="97" spans="1:5" x14ac:dyDescent="0.2">
      <c r="A97" s="44">
        <v>5111</v>
      </c>
      <c r="B97" s="42" t="s">
        <v>280</v>
      </c>
      <c r="C97" s="45">
        <v>14325752.32</v>
      </c>
      <c r="D97" s="46">
        <f t="shared" si="0"/>
        <v>0.52469077976585077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174581.97</v>
      </c>
      <c r="D99" s="46">
        <f t="shared" si="0"/>
        <v>6.3941877484838686E-3</v>
      </c>
      <c r="E99" s="42"/>
    </row>
    <row r="100" spans="1:5" x14ac:dyDescent="0.2">
      <c r="A100" s="44">
        <v>5114</v>
      </c>
      <c r="B100" s="42" t="s">
        <v>283</v>
      </c>
      <c r="C100" s="45">
        <v>3621124.58</v>
      </c>
      <c r="D100" s="46">
        <f t="shared" si="0"/>
        <v>0.13262624098679718</v>
      </c>
      <c r="E100" s="42"/>
    </row>
    <row r="101" spans="1:5" x14ac:dyDescent="0.2">
      <c r="A101" s="44">
        <v>5115</v>
      </c>
      <c r="B101" s="42" t="s">
        <v>284</v>
      </c>
      <c r="C101" s="45">
        <v>1358527.95</v>
      </c>
      <c r="D101" s="46">
        <f t="shared" si="0"/>
        <v>4.9757044062814192E-2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13">
        <v>5120</v>
      </c>
      <c r="B103" s="109" t="s">
        <v>286</v>
      </c>
      <c r="C103" s="111">
        <f>SUM(C104:C112)</f>
        <v>537923.74</v>
      </c>
      <c r="D103" s="114">
        <f t="shared" si="0"/>
        <v>1.9701836265947865E-2</v>
      </c>
      <c r="E103" s="42"/>
    </row>
    <row r="104" spans="1:5" x14ac:dyDescent="0.2">
      <c r="A104" s="44">
        <v>5121</v>
      </c>
      <c r="B104" s="42" t="s">
        <v>287</v>
      </c>
      <c r="C104" s="45">
        <v>154535.85999999999</v>
      </c>
      <c r="D104" s="46">
        <f t="shared" si="0"/>
        <v>5.6599848352806318E-3</v>
      </c>
      <c r="E104" s="42"/>
    </row>
    <row r="105" spans="1:5" x14ac:dyDescent="0.2">
      <c r="A105" s="44">
        <v>5122</v>
      </c>
      <c r="B105" s="42" t="s">
        <v>288</v>
      </c>
      <c r="C105" s="45">
        <v>70881.960000000006</v>
      </c>
      <c r="D105" s="46">
        <f t="shared" si="0"/>
        <v>2.5961017636616408E-3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59619.89</v>
      </c>
      <c r="D107" s="46">
        <f t="shared" si="0"/>
        <v>2.1836205090591883E-3</v>
      </c>
      <c r="E107" s="42"/>
    </row>
    <row r="108" spans="1:5" x14ac:dyDescent="0.2">
      <c r="A108" s="44">
        <v>5125</v>
      </c>
      <c r="B108" s="42" t="s">
        <v>291</v>
      </c>
      <c r="C108" s="45">
        <v>11981.26</v>
      </c>
      <c r="D108" s="46">
        <f t="shared" si="0"/>
        <v>4.3882209545120749E-4</v>
      </c>
      <c r="E108" s="42"/>
    </row>
    <row r="109" spans="1:5" x14ac:dyDescent="0.2">
      <c r="A109" s="44">
        <v>5126</v>
      </c>
      <c r="B109" s="42" t="s">
        <v>292</v>
      </c>
      <c r="C109" s="45">
        <v>127846.09</v>
      </c>
      <c r="D109" s="46">
        <f t="shared" si="0"/>
        <v>4.682453190152259E-3</v>
      </c>
      <c r="E109" s="42"/>
    </row>
    <row r="110" spans="1:5" x14ac:dyDescent="0.2">
      <c r="A110" s="44">
        <v>5127</v>
      </c>
      <c r="B110" s="42" t="s">
        <v>293</v>
      </c>
      <c r="C110" s="45">
        <v>31505.599999999999</v>
      </c>
      <c r="D110" s="46">
        <f t="shared" si="0"/>
        <v>1.1539148145059503E-3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81553.08</v>
      </c>
      <c r="D112" s="46">
        <f t="shared" si="0"/>
        <v>2.9869390578369853E-3</v>
      </c>
      <c r="E112" s="42"/>
    </row>
    <row r="113" spans="1:5" x14ac:dyDescent="0.2">
      <c r="A113" s="113">
        <v>5130</v>
      </c>
      <c r="B113" s="109" t="s">
        <v>296</v>
      </c>
      <c r="C113" s="111">
        <f>SUM(C114:C122)</f>
        <v>6751062.9800000004</v>
      </c>
      <c r="D113" s="114">
        <f t="shared" si="0"/>
        <v>0.24726244179716267</v>
      </c>
      <c r="E113" s="42"/>
    </row>
    <row r="114" spans="1:5" x14ac:dyDescent="0.2">
      <c r="A114" s="44">
        <v>5131</v>
      </c>
      <c r="B114" s="42" t="s">
        <v>297</v>
      </c>
      <c r="C114" s="45">
        <v>538851.41</v>
      </c>
      <c r="D114" s="46">
        <f t="shared" si="0"/>
        <v>1.9735812833795257E-2</v>
      </c>
      <c r="E114" s="42"/>
    </row>
    <row r="115" spans="1:5" x14ac:dyDescent="0.2">
      <c r="A115" s="44">
        <v>5132</v>
      </c>
      <c r="B115" s="42" t="s">
        <v>298</v>
      </c>
      <c r="C115" s="45">
        <v>174260.16</v>
      </c>
      <c r="D115" s="46">
        <f t="shared" si="0"/>
        <v>6.3824012303265835E-3</v>
      </c>
      <c r="E115" s="42"/>
    </row>
    <row r="116" spans="1:5" x14ac:dyDescent="0.2">
      <c r="A116" s="44">
        <v>5133</v>
      </c>
      <c r="B116" s="42" t="s">
        <v>299</v>
      </c>
      <c r="C116" s="45">
        <v>1270447.07</v>
      </c>
      <c r="D116" s="46">
        <f t="shared" si="0"/>
        <v>4.6531019727244619E-2</v>
      </c>
      <c r="E116" s="42"/>
    </row>
    <row r="117" spans="1:5" x14ac:dyDescent="0.2">
      <c r="A117" s="44">
        <v>5134</v>
      </c>
      <c r="B117" s="42" t="s">
        <v>300</v>
      </c>
      <c r="C117" s="45">
        <v>117356.73</v>
      </c>
      <c r="D117" s="46">
        <f t="shared" si="0"/>
        <v>4.2982729841353562E-3</v>
      </c>
      <c r="E117" s="42"/>
    </row>
    <row r="118" spans="1:5" x14ac:dyDescent="0.2">
      <c r="A118" s="44">
        <v>5135</v>
      </c>
      <c r="B118" s="42" t="s">
        <v>301</v>
      </c>
      <c r="C118" s="45">
        <v>3936511.03</v>
      </c>
      <c r="D118" s="46">
        <f t="shared" si="0"/>
        <v>0.144177492096106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65264.82</v>
      </c>
      <c r="D120" s="46">
        <f t="shared" si="0"/>
        <v>2.3903700505327383E-3</v>
      </c>
      <c r="E120" s="42"/>
    </row>
    <row r="121" spans="1:5" x14ac:dyDescent="0.2">
      <c r="A121" s="44">
        <v>5138</v>
      </c>
      <c r="B121" s="42" t="s">
        <v>304</v>
      </c>
      <c r="C121" s="45">
        <v>199855.7</v>
      </c>
      <c r="D121" s="46">
        <f t="shared" si="0"/>
        <v>7.319855930166601E-3</v>
      </c>
      <c r="E121" s="42"/>
    </row>
    <row r="122" spans="1:5" x14ac:dyDescent="0.2">
      <c r="A122" s="44">
        <v>5139</v>
      </c>
      <c r="B122" s="42" t="s">
        <v>305</v>
      </c>
      <c r="C122" s="45">
        <v>448516.06</v>
      </c>
      <c r="D122" s="46">
        <f t="shared" si="0"/>
        <v>1.6427216944855508E-2</v>
      </c>
      <c r="E122" s="42"/>
    </row>
    <row r="123" spans="1:5" x14ac:dyDescent="0.2">
      <c r="A123" s="113">
        <v>5200</v>
      </c>
      <c r="B123" s="109" t="s">
        <v>306</v>
      </c>
      <c r="C123" s="111">
        <f>C124+C127+C130+C133+C138+C142+C145+C147+C153</f>
        <v>532341.32999999996</v>
      </c>
      <c r="D123" s="114">
        <f t="shared" si="0"/>
        <v>1.9497376563556983E-2</v>
      </c>
      <c r="E123" s="42"/>
    </row>
    <row r="124" spans="1:5" x14ac:dyDescent="0.2">
      <c r="A124" s="113">
        <v>5210</v>
      </c>
      <c r="B124" s="109" t="s">
        <v>307</v>
      </c>
      <c r="C124" s="111">
        <f>SUM(C125:C126)</f>
        <v>0</v>
      </c>
      <c r="D124" s="11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13">
        <v>5220</v>
      </c>
      <c r="B127" s="109" t="s">
        <v>310</v>
      </c>
      <c r="C127" s="111">
        <f>SUM(C128:C129)</f>
        <v>0</v>
      </c>
      <c r="D127" s="11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13">
        <v>5230</v>
      </c>
      <c r="B130" s="109" t="s">
        <v>257</v>
      </c>
      <c r="C130" s="111">
        <f>SUM(C131:C132)</f>
        <v>0</v>
      </c>
      <c r="D130" s="11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13">
        <v>5240</v>
      </c>
      <c r="B133" s="109" t="s">
        <v>258</v>
      </c>
      <c r="C133" s="111">
        <f>SUM(C134:C137)</f>
        <v>532341.32999999996</v>
      </c>
      <c r="D133" s="114">
        <f t="shared" si="0"/>
        <v>1.9497376563556983E-2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532341.32999999996</v>
      </c>
      <c r="D135" s="46">
        <f t="shared" si="0"/>
        <v>1.9497376563556983E-2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13">
        <v>5250</v>
      </c>
      <c r="B138" s="109" t="s">
        <v>259</v>
      </c>
      <c r="C138" s="111">
        <f>SUM(C139:C141)</f>
        <v>0</v>
      </c>
      <c r="D138" s="11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13">
        <v>5260</v>
      </c>
      <c r="B142" s="109" t="s">
        <v>322</v>
      </c>
      <c r="C142" s="111">
        <f>SUM(C143:C144)</f>
        <v>0</v>
      </c>
      <c r="D142" s="11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13">
        <v>5270</v>
      </c>
      <c r="B145" s="109" t="s">
        <v>325</v>
      </c>
      <c r="C145" s="111">
        <f>SUM(C146)</f>
        <v>0</v>
      </c>
      <c r="D145" s="11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13">
        <v>5280</v>
      </c>
      <c r="B147" s="109" t="s">
        <v>327</v>
      </c>
      <c r="C147" s="111">
        <f>SUM(C148:C152)</f>
        <v>0</v>
      </c>
      <c r="D147" s="11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13">
        <v>5290</v>
      </c>
      <c r="B153" s="109" t="s">
        <v>333</v>
      </c>
      <c r="C153" s="111">
        <f>SUM(C154:C155)</f>
        <v>0</v>
      </c>
      <c r="D153" s="11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13">
        <v>5300</v>
      </c>
      <c r="B156" s="109" t="s">
        <v>336</v>
      </c>
      <c r="C156" s="111">
        <f>C157+C160+C163</f>
        <v>0</v>
      </c>
      <c r="D156" s="114">
        <f t="shared" si="0"/>
        <v>0</v>
      </c>
      <c r="E156" s="42"/>
    </row>
    <row r="157" spans="1:5" x14ac:dyDescent="0.2">
      <c r="A157" s="113">
        <v>5310</v>
      </c>
      <c r="B157" s="109" t="s">
        <v>252</v>
      </c>
      <c r="C157" s="111">
        <f>C158+C159</f>
        <v>0</v>
      </c>
      <c r="D157" s="11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13">
        <v>5320</v>
      </c>
      <c r="B160" s="109" t="s">
        <v>253</v>
      </c>
      <c r="C160" s="111">
        <f>SUM(C161:C162)</f>
        <v>0</v>
      </c>
      <c r="D160" s="11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13">
        <v>5330</v>
      </c>
      <c r="B163" s="109" t="s">
        <v>254</v>
      </c>
      <c r="C163" s="111">
        <f>SUM(C164:C165)</f>
        <v>0</v>
      </c>
      <c r="D163" s="11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13">
        <v>5400</v>
      </c>
      <c r="B166" s="109" t="s">
        <v>343</v>
      </c>
      <c r="C166" s="111">
        <f>C167+C170+C173+C176+C178</f>
        <v>0</v>
      </c>
      <c r="D166" s="114">
        <f t="shared" si="1"/>
        <v>0</v>
      </c>
      <c r="E166" s="42"/>
    </row>
    <row r="167" spans="1:5" x14ac:dyDescent="0.2">
      <c r="A167" s="113">
        <v>5410</v>
      </c>
      <c r="B167" s="109" t="s">
        <v>344</v>
      </c>
      <c r="C167" s="111">
        <f>SUM(C168:C169)</f>
        <v>0</v>
      </c>
      <c r="D167" s="11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13">
        <v>5420</v>
      </c>
      <c r="B170" s="109" t="s">
        <v>347</v>
      </c>
      <c r="C170" s="111">
        <f>SUM(C171:C172)</f>
        <v>0</v>
      </c>
      <c r="D170" s="11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13">
        <v>5430</v>
      </c>
      <c r="B173" s="109" t="s">
        <v>350</v>
      </c>
      <c r="C173" s="111">
        <f>SUM(C174:C175)</f>
        <v>0</v>
      </c>
      <c r="D173" s="11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13">
        <v>5440</v>
      </c>
      <c r="B176" s="109" t="s">
        <v>353</v>
      </c>
      <c r="C176" s="111">
        <f>SUM(C177)</f>
        <v>0</v>
      </c>
      <c r="D176" s="11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13">
        <v>5450</v>
      </c>
      <c r="B178" s="109" t="s">
        <v>354</v>
      </c>
      <c r="C178" s="111">
        <f>SUM(C179:C180)</f>
        <v>0</v>
      </c>
      <c r="D178" s="11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13">
        <v>5500</v>
      </c>
      <c r="B181" s="109" t="s">
        <v>357</v>
      </c>
      <c r="C181" s="111">
        <f>C182+C191+C194+C200</f>
        <v>1913.76</v>
      </c>
      <c r="D181" s="114">
        <f t="shared" si="1"/>
        <v>7.0092809386550559E-5</v>
      </c>
      <c r="E181" s="42"/>
    </row>
    <row r="182" spans="1:5" x14ac:dyDescent="0.2">
      <c r="A182" s="113">
        <v>5510</v>
      </c>
      <c r="B182" s="109" t="s">
        <v>358</v>
      </c>
      <c r="C182" s="111">
        <f>SUM(C183:C190)</f>
        <v>1913.76</v>
      </c>
      <c r="D182" s="114">
        <f t="shared" si="1"/>
        <v>7.0092809386550559E-5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1913.76</v>
      </c>
      <c r="D190" s="46">
        <f t="shared" si="1"/>
        <v>7.0092809386550559E-5</v>
      </c>
      <c r="E190" s="42"/>
    </row>
    <row r="191" spans="1:5" x14ac:dyDescent="0.2">
      <c r="A191" s="113">
        <v>5520</v>
      </c>
      <c r="B191" s="109" t="s">
        <v>40</v>
      </c>
      <c r="C191" s="111">
        <f>SUM(C192:C193)</f>
        <v>0</v>
      </c>
      <c r="D191" s="11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13">
        <v>5530</v>
      </c>
      <c r="B194" s="109" t="s">
        <v>368</v>
      </c>
      <c r="C194" s="111">
        <f>SUM(C195:C199)</f>
        <v>0</v>
      </c>
      <c r="D194" s="11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13">
        <v>5590</v>
      </c>
      <c r="B200" s="109" t="s">
        <v>374</v>
      </c>
      <c r="C200" s="111">
        <f>SUM(C201:C209)</f>
        <v>0</v>
      </c>
      <c r="D200" s="11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13">
        <v>5600</v>
      </c>
      <c r="B210" s="109" t="s">
        <v>39</v>
      </c>
      <c r="C210" s="111">
        <f>C211</f>
        <v>0</v>
      </c>
      <c r="D210" s="114">
        <f t="shared" si="1"/>
        <v>0</v>
      </c>
      <c r="E210" s="42"/>
    </row>
    <row r="211" spans="1:5" x14ac:dyDescent="0.2">
      <c r="A211" s="113">
        <v>5610</v>
      </c>
      <c r="B211" s="109" t="s">
        <v>382</v>
      </c>
      <c r="C211" s="111">
        <f>C212</f>
        <v>0</v>
      </c>
      <c r="D211" s="11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4" t="s">
        <v>597</v>
      </c>
      <c r="B1" s="175"/>
      <c r="C1" s="175"/>
      <c r="D1" s="175"/>
      <c r="E1" s="175"/>
      <c r="F1" s="175"/>
      <c r="G1" s="10" t="s">
        <v>498</v>
      </c>
      <c r="H1" s="19">
        <v>2024</v>
      </c>
    </row>
    <row r="2" spans="1:8" s="11" customFormat="1" ht="18.95" customHeight="1" x14ac:dyDescent="0.25">
      <c r="A2" s="174" t="s">
        <v>502</v>
      </c>
      <c r="B2" s="175"/>
      <c r="C2" s="175"/>
      <c r="D2" s="175"/>
      <c r="E2" s="175"/>
      <c r="F2" s="175"/>
      <c r="G2" s="10" t="s">
        <v>499</v>
      </c>
      <c r="H2" s="19" t="s">
        <v>501</v>
      </c>
    </row>
    <row r="3" spans="1:8" s="11" customFormat="1" ht="18.95" customHeight="1" x14ac:dyDescent="0.25">
      <c r="A3" s="174" t="s">
        <v>598</v>
      </c>
      <c r="B3" s="175"/>
      <c r="C3" s="175"/>
      <c r="D3" s="175"/>
      <c r="E3" s="175"/>
      <c r="F3" s="175"/>
      <c r="G3" s="10" t="s">
        <v>500</v>
      </c>
      <c r="H3" s="19">
        <v>2</v>
      </c>
    </row>
    <row r="4" spans="1:8" s="11" customFormat="1" ht="18.95" customHeight="1" x14ac:dyDescent="0.25">
      <c r="A4" s="174" t="s">
        <v>516</v>
      </c>
      <c r="B4" s="175"/>
      <c r="C4" s="175"/>
      <c r="D4" s="175"/>
      <c r="E4" s="175"/>
      <c r="F4" s="175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52.28</v>
      </c>
      <c r="D15" s="18">
        <v>52.28</v>
      </c>
      <c r="E15" s="18">
        <v>52.28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27046.63</v>
      </c>
      <c r="D20" s="18">
        <v>27046.63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6000</v>
      </c>
      <c r="D21" s="18">
        <v>6000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561</v>
      </c>
      <c r="G55" s="15" t="s">
        <v>562</v>
      </c>
      <c r="H55" s="15" t="s">
        <v>99</v>
      </c>
      <c r="I55" s="15" t="s">
        <v>563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128142914.2</v>
      </c>
      <c r="D56" s="18">
        <f>SUM(D57:D63)</f>
        <v>0</v>
      </c>
      <c r="E56" s="18">
        <f>SUM(E57:E63)</f>
        <v>22938557.23</v>
      </c>
    </row>
    <row r="57" spans="1:10" x14ac:dyDescent="0.2">
      <c r="A57" s="16">
        <v>1231</v>
      </c>
      <c r="B57" s="14" t="s">
        <v>149</v>
      </c>
      <c r="C57" s="18">
        <v>0</v>
      </c>
      <c r="D57" s="132"/>
      <c r="E57" s="132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128142374.2</v>
      </c>
      <c r="D59" s="18">
        <v>0</v>
      </c>
      <c r="E59" s="18">
        <v>22938557.23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540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49750453.790000007</v>
      </c>
      <c r="D64" s="18">
        <f t="shared" ref="D64:E64" si="0">SUM(D65:D72)</f>
        <v>0</v>
      </c>
      <c r="E64" s="18">
        <f t="shared" si="0"/>
        <v>42681831.789999999</v>
      </c>
    </row>
    <row r="65" spans="1:9" x14ac:dyDescent="0.2">
      <c r="A65" s="16">
        <v>1241</v>
      </c>
      <c r="B65" s="14" t="s">
        <v>157</v>
      </c>
      <c r="C65" s="18">
        <v>24219399.030000001</v>
      </c>
      <c r="D65" s="18">
        <v>0</v>
      </c>
      <c r="E65" s="18">
        <v>21866498.239999998</v>
      </c>
    </row>
    <row r="66" spans="1:9" x14ac:dyDescent="0.2">
      <c r="A66" s="16">
        <v>1242</v>
      </c>
      <c r="B66" s="14" t="s">
        <v>158</v>
      </c>
      <c r="C66" s="18">
        <v>1153067.6299999999</v>
      </c>
      <c r="D66" s="18">
        <v>0</v>
      </c>
      <c r="E66" s="18">
        <v>908946.45</v>
      </c>
    </row>
    <row r="67" spans="1:9" x14ac:dyDescent="0.2">
      <c r="A67" s="16">
        <v>1243</v>
      </c>
      <c r="B67" s="14" t="s">
        <v>159</v>
      </c>
      <c r="C67" s="18">
        <v>4265995.9400000004</v>
      </c>
      <c r="D67" s="18">
        <v>0</v>
      </c>
      <c r="E67" s="18">
        <v>4075741.89</v>
      </c>
    </row>
    <row r="68" spans="1:9" x14ac:dyDescent="0.2">
      <c r="A68" s="16">
        <v>1244</v>
      </c>
      <c r="B68" s="14" t="s">
        <v>160</v>
      </c>
      <c r="C68" s="18">
        <v>4429511.24</v>
      </c>
      <c r="D68" s="18">
        <v>0</v>
      </c>
      <c r="E68" s="18">
        <v>4416558.43</v>
      </c>
    </row>
    <row r="69" spans="1:9" x14ac:dyDescent="0.2">
      <c r="A69" s="16">
        <v>1245</v>
      </c>
      <c r="B69" s="14" t="s">
        <v>161</v>
      </c>
      <c r="C69" s="18">
        <v>12856.29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162</v>
      </c>
      <c r="C70" s="18">
        <v>15653028.85</v>
      </c>
      <c r="D70" s="18">
        <v>0</v>
      </c>
      <c r="E70" s="18">
        <v>11414086.779999999</v>
      </c>
    </row>
    <row r="71" spans="1:9" x14ac:dyDescent="0.2">
      <c r="A71" s="16">
        <v>1247</v>
      </c>
      <c r="B71" s="14" t="s">
        <v>163</v>
      </c>
      <c r="C71" s="18">
        <v>16594.810000000001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564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88673.43</v>
      </c>
      <c r="D76" s="18">
        <f>SUM(D77:D81)</f>
        <v>0</v>
      </c>
      <c r="E76" s="18">
        <f>SUM(E77:E81)</f>
        <v>88673.43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88673.43</v>
      </c>
      <c r="D80" s="18">
        <v>0</v>
      </c>
      <c r="E80" s="18">
        <v>88673.43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32"/>
      <c r="E82" s="132"/>
    </row>
    <row r="83" spans="1:8" x14ac:dyDescent="0.2">
      <c r="A83" s="16">
        <v>1271</v>
      </c>
      <c r="B83" s="14" t="s">
        <v>173</v>
      </c>
      <c r="C83" s="18">
        <v>0</v>
      </c>
      <c r="D83" s="132"/>
      <c r="E83" s="132"/>
    </row>
    <row r="84" spans="1:8" x14ac:dyDescent="0.2">
      <c r="A84" s="16">
        <v>1272</v>
      </c>
      <c r="B84" s="14" t="s">
        <v>174</v>
      </c>
      <c r="C84" s="18">
        <v>0</v>
      </c>
      <c r="D84" s="132"/>
      <c r="E84" s="132"/>
    </row>
    <row r="85" spans="1:8" x14ac:dyDescent="0.2">
      <c r="A85" s="16">
        <v>1273</v>
      </c>
      <c r="B85" s="14" t="s">
        <v>175</v>
      </c>
      <c r="C85" s="18">
        <v>0</v>
      </c>
      <c r="D85" s="132"/>
      <c r="E85" s="132"/>
    </row>
    <row r="86" spans="1:8" x14ac:dyDescent="0.2">
      <c r="A86" s="16">
        <v>1274</v>
      </c>
      <c r="B86" s="14" t="s">
        <v>176</v>
      </c>
      <c r="C86" s="18">
        <v>0</v>
      </c>
      <c r="D86" s="132"/>
      <c r="E86" s="132"/>
    </row>
    <row r="87" spans="1:8" x14ac:dyDescent="0.2">
      <c r="A87" s="16">
        <v>1275</v>
      </c>
      <c r="B87" s="14" t="s">
        <v>177</v>
      </c>
      <c r="C87" s="18">
        <v>0</v>
      </c>
      <c r="D87" s="132"/>
      <c r="E87" s="132"/>
    </row>
    <row r="88" spans="1:8" x14ac:dyDescent="0.2">
      <c r="A88" s="16">
        <v>1279</v>
      </c>
      <c r="B88" s="14" t="s">
        <v>178</v>
      </c>
      <c r="C88" s="18">
        <v>0</v>
      </c>
      <c r="D88" s="132"/>
      <c r="E88" s="132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7100</v>
      </c>
    </row>
    <row r="99" spans="1:8" x14ac:dyDescent="0.2">
      <c r="A99" s="16">
        <v>1191</v>
      </c>
      <c r="B99" s="14" t="s">
        <v>485</v>
      </c>
      <c r="C99" s="18">
        <v>7100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584</v>
      </c>
    </row>
    <row r="110" spans="1:8" x14ac:dyDescent="0.2">
      <c r="A110" s="16">
        <v>2110</v>
      </c>
      <c r="B110" s="14" t="s">
        <v>188</v>
      </c>
      <c r="C110" s="18">
        <f>SUM(C111:C119)</f>
        <v>5885426</v>
      </c>
      <c r="D110" s="18">
        <f>SUM(D111:D119)</f>
        <v>5885426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947299.71</v>
      </c>
      <c r="D111" s="18">
        <f>C111</f>
        <v>947299.71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4677</v>
      </c>
      <c r="D112" s="18">
        <f t="shared" ref="D112:D119" si="1">C112</f>
        <v>4677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760094.63</v>
      </c>
      <c r="D117" s="18">
        <f t="shared" si="1"/>
        <v>760094.63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4173354.66</v>
      </c>
      <c r="D119" s="18">
        <f t="shared" si="1"/>
        <v>4173354.66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15" t="s">
        <v>570</v>
      </c>
      <c r="B153" s="115"/>
      <c r="C153" s="115"/>
      <c r="D153" s="115"/>
      <c r="E153" s="115"/>
    </row>
    <row r="154" spans="1:5" x14ac:dyDescent="0.2">
      <c r="A154" s="116" t="s">
        <v>85</v>
      </c>
      <c r="B154" s="116" t="s">
        <v>82</v>
      </c>
      <c r="C154" s="116" t="s">
        <v>83</v>
      </c>
      <c r="D154" s="117" t="s">
        <v>86</v>
      </c>
      <c r="E154" s="117" t="s">
        <v>126</v>
      </c>
    </row>
    <row r="155" spans="1:5" x14ac:dyDescent="0.2">
      <c r="A155" s="118">
        <v>2170</v>
      </c>
      <c r="B155" s="119" t="s">
        <v>571</v>
      </c>
      <c r="C155" s="120">
        <f>SUM(C156:C158)</f>
        <v>0</v>
      </c>
      <c r="D155" s="119"/>
      <c r="E155" s="119"/>
    </row>
    <row r="156" spans="1:5" x14ac:dyDescent="0.2">
      <c r="A156" s="118">
        <v>2171</v>
      </c>
      <c r="B156" s="119" t="s">
        <v>572</v>
      </c>
      <c r="C156" s="120">
        <v>0</v>
      </c>
      <c r="D156" s="119"/>
      <c r="E156" s="119"/>
    </row>
    <row r="157" spans="1:5" x14ac:dyDescent="0.2">
      <c r="A157" s="118">
        <v>2172</v>
      </c>
      <c r="B157" s="119" t="s">
        <v>573</v>
      </c>
      <c r="C157" s="120">
        <v>0</v>
      </c>
      <c r="D157" s="119"/>
      <c r="E157" s="119"/>
    </row>
    <row r="158" spans="1:5" x14ac:dyDescent="0.2">
      <c r="A158" s="118">
        <v>2179</v>
      </c>
      <c r="B158" s="119" t="s">
        <v>574</v>
      </c>
      <c r="C158" s="120">
        <v>0</v>
      </c>
      <c r="D158" s="119"/>
      <c r="E158" s="119"/>
    </row>
    <row r="159" spans="1:5" x14ac:dyDescent="0.2">
      <c r="A159" s="118">
        <v>2260</v>
      </c>
      <c r="B159" s="119" t="s">
        <v>575</v>
      </c>
      <c r="C159" s="120">
        <f>SUM(C160:C163)</f>
        <v>0</v>
      </c>
      <c r="D159" s="119"/>
      <c r="E159" s="119"/>
    </row>
    <row r="160" spans="1:5" x14ac:dyDescent="0.2">
      <c r="A160" s="118">
        <v>2261</v>
      </c>
      <c r="B160" s="119" t="s">
        <v>576</v>
      </c>
      <c r="C160" s="120">
        <v>0</v>
      </c>
      <c r="D160" s="119"/>
      <c r="E160" s="119"/>
    </row>
    <row r="161" spans="1:5" x14ac:dyDescent="0.2">
      <c r="A161" s="118">
        <v>2262</v>
      </c>
      <c r="B161" s="119" t="s">
        <v>577</v>
      </c>
      <c r="C161" s="120">
        <v>0</v>
      </c>
      <c r="D161" s="119"/>
      <c r="E161" s="119"/>
    </row>
    <row r="162" spans="1:5" x14ac:dyDescent="0.2">
      <c r="A162" s="118">
        <v>2263</v>
      </c>
      <c r="B162" s="119" t="s">
        <v>578</v>
      </c>
      <c r="C162" s="120">
        <v>0</v>
      </c>
      <c r="D162" s="119"/>
      <c r="E162" s="119"/>
    </row>
    <row r="163" spans="1:5" x14ac:dyDescent="0.2">
      <c r="A163" s="118">
        <v>2269</v>
      </c>
      <c r="B163" s="119" t="s">
        <v>579</v>
      </c>
      <c r="C163" s="120">
        <v>0</v>
      </c>
      <c r="D163" s="119"/>
      <c r="E163" s="119"/>
    </row>
    <row r="164" spans="1:5" x14ac:dyDescent="0.2">
      <c r="A164" s="119"/>
      <c r="B164" s="119"/>
      <c r="C164" s="119"/>
      <c r="D164" s="119"/>
      <c r="E164" s="119"/>
    </row>
    <row r="165" spans="1:5" x14ac:dyDescent="0.2">
      <c r="A165" s="115" t="s">
        <v>580</v>
      </c>
      <c r="B165" s="115"/>
      <c r="C165" s="115"/>
      <c r="D165" s="115"/>
      <c r="E165" s="115"/>
    </row>
    <row r="166" spans="1:5" x14ac:dyDescent="0.2">
      <c r="A166" s="116" t="s">
        <v>85</v>
      </c>
      <c r="B166" s="116" t="s">
        <v>82</v>
      </c>
      <c r="C166" s="116" t="s">
        <v>83</v>
      </c>
      <c r="D166" s="117" t="s">
        <v>86</v>
      </c>
      <c r="E166" s="117" t="s">
        <v>126</v>
      </c>
    </row>
    <row r="167" spans="1:5" x14ac:dyDescent="0.2">
      <c r="A167" s="118">
        <v>2190</v>
      </c>
      <c r="B167" s="119" t="s">
        <v>581</v>
      </c>
      <c r="C167" s="120">
        <f>SUM(C168:C170)</f>
        <v>7710.16</v>
      </c>
      <c r="D167" s="119"/>
      <c r="E167" s="119"/>
    </row>
    <row r="168" spans="1:5" x14ac:dyDescent="0.2">
      <c r="A168" s="118">
        <v>2191</v>
      </c>
      <c r="B168" s="119" t="s">
        <v>582</v>
      </c>
      <c r="C168" s="120">
        <v>0</v>
      </c>
      <c r="D168" s="119"/>
      <c r="E168" s="119"/>
    </row>
    <row r="169" spans="1:5" x14ac:dyDescent="0.2">
      <c r="A169" s="118">
        <v>2192</v>
      </c>
      <c r="B169" s="119" t="s">
        <v>583</v>
      </c>
      <c r="C169" s="120">
        <v>0</v>
      </c>
      <c r="D169" s="119"/>
      <c r="E169" s="119"/>
    </row>
    <row r="170" spans="1:5" x14ac:dyDescent="0.2">
      <c r="A170" s="118">
        <v>2199</v>
      </c>
      <c r="B170" s="119" t="s">
        <v>217</v>
      </c>
      <c r="C170" s="120">
        <v>7710.16</v>
      </c>
      <c r="D170" s="119"/>
      <c r="E170" s="119"/>
    </row>
    <row r="171" spans="1:5" x14ac:dyDescent="0.2">
      <c r="A171" s="119"/>
      <c r="B171" s="119"/>
      <c r="C171" s="119"/>
      <c r="D171" s="119"/>
      <c r="E171" s="119"/>
    </row>
    <row r="172" spans="1:5" x14ac:dyDescent="0.2">
      <c r="A172" s="119"/>
      <c r="B172" s="119"/>
      <c r="C172" s="119"/>
      <c r="D172" s="119"/>
      <c r="E172" s="119"/>
    </row>
    <row r="173" spans="1:5" x14ac:dyDescent="0.2">
      <c r="A173" s="119"/>
      <c r="B173" s="119" t="s">
        <v>518</v>
      </c>
      <c r="C173" s="119"/>
      <c r="D173" s="119"/>
      <c r="E173" s="11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6" t="s">
        <v>597</v>
      </c>
      <c r="B1" s="176"/>
      <c r="C1" s="176"/>
      <c r="D1" s="21" t="s">
        <v>498</v>
      </c>
      <c r="E1" s="22">
        <v>2024</v>
      </c>
    </row>
    <row r="2" spans="1:5" ht="18.95" customHeight="1" x14ac:dyDescent="0.2">
      <c r="A2" s="176" t="s">
        <v>504</v>
      </c>
      <c r="B2" s="176"/>
      <c r="C2" s="176"/>
      <c r="D2" s="21" t="s">
        <v>499</v>
      </c>
      <c r="E2" s="22" t="s">
        <v>501</v>
      </c>
    </row>
    <row r="3" spans="1:5" ht="18.95" customHeight="1" x14ac:dyDescent="0.2">
      <c r="A3" s="176" t="s">
        <v>598</v>
      </c>
      <c r="B3" s="176"/>
      <c r="C3" s="176"/>
      <c r="D3" s="21" t="s">
        <v>500</v>
      </c>
      <c r="E3" s="22">
        <v>2</v>
      </c>
    </row>
    <row r="4" spans="1:5" ht="18.95" customHeight="1" x14ac:dyDescent="0.2">
      <c r="A4" s="176" t="s">
        <v>516</v>
      </c>
      <c r="B4" s="176"/>
      <c r="C4" s="176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253</v>
      </c>
      <c r="C9" s="28">
        <v>166964815.91</v>
      </c>
    </row>
    <row r="10" spans="1:5" x14ac:dyDescent="0.2">
      <c r="A10" s="27">
        <v>3120</v>
      </c>
      <c r="B10" s="23" t="s">
        <v>384</v>
      </c>
      <c r="C10" s="28">
        <v>188921.55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16543385.57</v>
      </c>
    </row>
    <row r="16" spans="1:5" x14ac:dyDescent="0.2">
      <c r="A16" s="27">
        <v>3220</v>
      </c>
      <c r="B16" s="23" t="s">
        <v>388</v>
      </c>
      <c r="C16" s="28">
        <v>-47639322.689999998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6" t="s">
        <v>597</v>
      </c>
      <c r="B1" s="176"/>
      <c r="C1" s="176"/>
      <c r="D1" s="21" t="s">
        <v>498</v>
      </c>
      <c r="E1" s="22">
        <v>2024</v>
      </c>
    </row>
    <row r="2" spans="1:5" s="29" customFormat="1" ht="18.95" customHeight="1" x14ac:dyDescent="0.25">
      <c r="A2" s="176" t="s">
        <v>505</v>
      </c>
      <c r="B2" s="176"/>
      <c r="C2" s="176"/>
      <c r="D2" s="21" t="s">
        <v>499</v>
      </c>
      <c r="E2" s="22" t="s">
        <v>501</v>
      </c>
    </row>
    <row r="3" spans="1:5" s="29" customFormat="1" ht="18.95" customHeight="1" x14ac:dyDescent="0.25">
      <c r="A3" s="176" t="s">
        <v>598</v>
      </c>
      <c r="B3" s="176"/>
      <c r="C3" s="176"/>
      <c r="D3" s="21" t="s">
        <v>500</v>
      </c>
      <c r="E3" s="22">
        <v>2</v>
      </c>
    </row>
    <row r="4" spans="1:5" s="29" customFormat="1" ht="18.95" customHeight="1" x14ac:dyDescent="0.25">
      <c r="A4" s="176" t="s">
        <v>516</v>
      </c>
      <c r="B4" s="176"/>
      <c r="C4" s="176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41"/>
    </row>
    <row r="8" spans="1:5" x14ac:dyDescent="0.2">
      <c r="A8" s="26" t="s">
        <v>85</v>
      </c>
      <c r="B8" s="26" t="s">
        <v>82</v>
      </c>
      <c r="C8" s="76">
        <v>2024</v>
      </c>
      <c r="D8" s="76">
        <v>2023</v>
      </c>
      <c r="E8" s="142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29637758.620000001</v>
      </c>
      <c r="D10" s="28">
        <v>12089465.74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77">
        <f>SUM(C9:C15)</f>
        <v>29637758.620000001</v>
      </c>
      <c r="D16" s="77">
        <f>SUM(D9:D15)</f>
        <v>12089465.74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76">
        <v>2024</v>
      </c>
      <c r="D20" s="76">
        <v>2023</v>
      </c>
    </row>
    <row r="21" spans="1:4" x14ac:dyDescent="0.2">
      <c r="A21" s="34">
        <v>1230</v>
      </c>
      <c r="B21" s="35" t="s">
        <v>148</v>
      </c>
      <c r="C21" s="77">
        <f>SUM(C22:C28)</f>
        <v>0</v>
      </c>
      <c r="D21" s="77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77">
        <f>SUM(C30:C37)</f>
        <v>220095.52000000002</v>
      </c>
      <c r="D29" s="77">
        <f>SUM(D30:D37)</f>
        <v>151649.04</v>
      </c>
    </row>
    <row r="30" spans="1:4" x14ac:dyDescent="0.2">
      <c r="A30" s="27">
        <v>1241</v>
      </c>
      <c r="B30" s="23" t="s">
        <v>157</v>
      </c>
      <c r="C30" s="28">
        <v>158727.48000000001</v>
      </c>
      <c r="D30" s="28">
        <v>100662.09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32480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61368.04</v>
      </c>
      <c r="D35" s="28">
        <v>18506.95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21">
        <v>1250</v>
      </c>
      <c r="B38" s="122" t="s">
        <v>166</v>
      </c>
      <c r="C38" s="123">
        <f>SUM(C39:C43)</f>
        <v>0</v>
      </c>
      <c r="D38" s="123">
        <f>SUM(D39:D43)</f>
        <v>0</v>
      </c>
    </row>
    <row r="39" spans="1:5" x14ac:dyDescent="0.2">
      <c r="A39" s="124">
        <v>1251</v>
      </c>
      <c r="B39" s="125" t="s">
        <v>167</v>
      </c>
      <c r="C39" s="126">
        <v>0</v>
      </c>
      <c r="D39" s="126">
        <v>0</v>
      </c>
    </row>
    <row r="40" spans="1:5" x14ac:dyDescent="0.2">
      <c r="A40" s="124">
        <v>1252</v>
      </c>
      <c r="B40" s="125" t="s">
        <v>168</v>
      </c>
      <c r="C40" s="126">
        <v>0</v>
      </c>
      <c r="D40" s="126">
        <v>0</v>
      </c>
    </row>
    <row r="41" spans="1:5" x14ac:dyDescent="0.2">
      <c r="A41" s="124">
        <v>1253</v>
      </c>
      <c r="B41" s="125" t="s">
        <v>169</v>
      </c>
      <c r="C41" s="126">
        <v>0</v>
      </c>
      <c r="D41" s="126">
        <v>0</v>
      </c>
    </row>
    <row r="42" spans="1:5" x14ac:dyDescent="0.2">
      <c r="A42" s="124">
        <v>1254</v>
      </c>
      <c r="B42" s="125" t="s">
        <v>170</v>
      </c>
      <c r="C42" s="126">
        <v>0</v>
      </c>
      <c r="D42" s="126">
        <v>0</v>
      </c>
    </row>
    <row r="43" spans="1:5" x14ac:dyDescent="0.2">
      <c r="A43" s="124">
        <v>1259</v>
      </c>
      <c r="B43" s="125" t="s">
        <v>171</v>
      </c>
      <c r="C43" s="126">
        <v>0</v>
      </c>
      <c r="D43" s="126">
        <v>0</v>
      </c>
    </row>
    <row r="44" spans="1:5" x14ac:dyDescent="0.2">
      <c r="B44" s="78" t="s">
        <v>520</v>
      </c>
      <c r="C44" s="77">
        <f>C21+C29+C38</f>
        <v>220095.52000000002</v>
      </c>
      <c r="D44" s="77">
        <f>D21+D29+D38</f>
        <v>151649.04</v>
      </c>
    </row>
    <row r="46" spans="1:5" x14ac:dyDescent="0.2">
      <c r="A46" s="25" t="s">
        <v>592</v>
      </c>
      <c r="B46" s="25"/>
      <c r="C46" s="25"/>
      <c r="D46" s="25"/>
      <c r="E46" s="141"/>
    </row>
    <row r="47" spans="1:5" x14ac:dyDescent="0.2">
      <c r="A47" s="26" t="s">
        <v>85</v>
      </c>
      <c r="B47" s="26" t="s">
        <v>82</v>
      </c>
      <c r="C47" s="76">
        <v>2024</v>
      </c>
      <c r="D47" s="76">
        <v>2023</v>
      </c>
      <c r="E47" s="142"/>
    </row>
    <row r="48" spans="1:5" x14ac:dyDescent="0.2">
      <c r="A48" s="34">
        <v>3210</v>
      </c>
      <c r="B48" s="35" t="s">
        <v>521</v>
      </c>
      <c r="C48" s="77">
        <v>16543385.57</v>
      </c>
      <c r="D48" s="77">
        <v>202466</v>
      </c>
    </row>
    <row r="49" spans="1:4" x14ac:dyDescent="0.2">
      <c r="A49" s="27"/>
      <c r="B49" s="78" t="s">
        <v>510</v>
      </c>
      <c r="C49" s="77">
        <f>C54+C66+C94+C97+C50</f>
        <v>6589.76</v>
      </c>
      <c r="D49" s="77">
        <f>D54+D66+D94+D97+D50</f>
        <v>5768448.0899999999</v>
      </c>
    </row>
    <row r="50" spans="1:4" x14ac:dyDescent="0.2">
      <c r="A50" s="93">
        <v>5100</v>
      </c>
      <c r="B50" s="94" t="s">
        <v>278</v>
      </c>
      <c r="C50" s="95">
        <f>SUM(C53+C51)</f>
        <v>0</v>
      </c>
      <c r="D50" s="95">
        <f>SUM(D53+D51)</f>
        <v>0</v>
      </c>
    </row>
    <row r="51" spans="1:4" x14ac:dyDescent="0.2">
      <c r="A51" s="129">
        <v>5120</v>
      </c>
      <c r="B51" s="138" t="s">
        <v>144</v>
      </c>
      <c r="C51" s="139">
        <f>C52</f>
        <v>0</v>
      </c>
      <c r="D51" s="139">
        <f>D52</f>
        <v>0</v>
      </c>
    </row>
    <row r="52" spans="1:4" x14ac:dyDescent="0.2">
      <c r="A52" s="118">
        <v>5120</v>
      </c>
      <c r="B52" s="140" t="s">
        <v>144</v>
      </c>
      <c r="C52" s="120">
        <v>0</v>
      </c>
      <c r="D52" s="120">
        <v>0</v>
      </c>
    </row>
    <row r="53" spans="1:4" x14ac:dyDescent="0.2">
      <c r="A53" s="96">
        <v>5130</v>
      </c>
      <c r="B53" s="97" t="s">
        <v>540</v>
      </c>
      <c r="C53" s="98">
        <v>0</v>
      </c>
      <c r="D53" s="98">
        <v>0</v>
      </c>
    </row>
    <row r="54" spans="1:4" x14ac:dyDescent="0.2">
      <c r="A54" s="34">
        <v>5400</v>
      </c>
      <c r="B54" s="35" t="s">
        <v>343</v>
      </c>
      <c r="C54" s="77">
        <f>C55+C57+C59+C61+C63</f>
        <v>0</v>
      </c>
      <c r="D54" s="77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77">
        <f>C67+C76+C79+C85</f>
        <v>1913.76</v>
      </c>
      <c r="D66" s="77">
        <f>D67+D76+D79+D85</f>
        <v>5768448.0899999999</v>
      </c>
    </row>
    <row r="67" spans="1:4" x14ac:dyDescent="0.2">
      <c r="A67" s="27">
        <v>5510</v>
      </c>
      <c r="B67" s="23" t="s">
        <v>358</v>
      </c>
      <c r="C67" s="28">
        <f>SUM(C68:C75)</f>
        <v>1913.76</v>
      </c>
      <c r="D67" s="28">
        <f>SUM(D68:D75)</f>
        <v>5768448.0899999999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3705932.44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2058165.99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1913.76</v>
      </c>
      <c r="D75" s="28">
        <v>4349.66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77">
        <f>C95</f>
        <v>0</v>
      </c>
      <c r="D94" s="77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1" t="s">
        <v>522</v>
      </c>
      <c r="C97" s="77">
        <f>SUM(C98:C102)</f>
        <v>4676</v>
      </c>
      <c r="D97" s="77">
        <f>SUM(D98:D102)</f>
        <v>0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4676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78" t="s">
        <v>528</v>
      </c>
      <c r="C103" s="77">
        <f>+C104</f>
        <v>5501554.9800000004</v>
      </c>
      <c r="D103" s="77">
        <f>+D104</f>
        <v>0</v>
      </c>
    </row>
    <row r="104" spans="1:4" x14ac:dyDescent="0.2">
      <c r="A104" s="93">
        <v>3100</v>
      </c>
      <c r="B104" s="99" t="s">
        <v>541</v>
      </c>
      <c r="C104" s="100">
        <f>SUM(C105:C108)</f>
        <v>5501554.9800000004</v>
      </c>
      <c r="D104" s="100">
        <f>SUM(D105:D108)</f>
        <v>0</v>
      </c>
    </row>
    <row r="105" spans="1:4" x14ac:dyDescent="0.2">
      <c r="A105" s="96"/>
      <c r="B105" s="101" t="s">
        <v>542</v>
      </c>
      <c r="C105" s="102">
        <v>0</v>
      </c>
      <c r="D105" s="102">
        <v>0</v>
      </c>
    </row>
    <row r="106" spans="1:4" x14ac:dyDescent="0.2">
      <c r="A106" s="96"/>
      <c r="B106" s="101" t="s">
        <v>543</v>
      </c>
      <c r="C106" s="102">
        <v>0</v>
      </c>
      <c r="D106" s="102">
        <v>0</v>
      </c>
    </row>
    <row r="107" spans="1:4" x14ac:dyDescent="0.2">
      <c r="A107" s="96"/>
      <c r="B107" s="101" t="s">
        <v>544</v>
      </c>
      <c r="C107" s="102">
        <v>0</v>
      </c>
      <c r="D107" s="102">
        <v>0</v>
      </c>
    </row>
    <row r="108" spans="1:4" x14ac:dyDescent="0.2">
      <c r="A108" s="96"/>
      <c r="B108" s="101" t="s">
        <v>545</v>
      </c>
      <c r="C108" s="102">
        <v>5501554.9800000004</v>
      </c>
      <c r="D108" s="102">
        <v>0</v>
      </c>
    </row>
    <row r="109" spans="1:4" x14ac:dyDescent="0.2">
      <c r="A109" s="96"/>
      <c r="B109" s="103" t="s">
        <v>546</v>
      </c>
      <c r="C109" s="95">
        <f>+C110</f>
        <v>0</v>
      </c>
      <c r="D109" s="95">
        <f>+D110</f>
        <v>0</v>
      </c>
    </row>
    <row r="110" spans="1:4" x14ac:dyDescent="0.2">
      <c r="A110" s="93">
        <v>1270</v>
      </c>
      <c r="B110" s="94" t="s">
        <v>172</v>
      </c>
      <c r="C110" s="100">
        <f>+C111</f>
        <v>0</v>
      </c>
      <c r="D110" s="100">
        <f>+D111</f>
        <v>0</v>
      </c>
    </row>
    <row r="111" spans="1:4" x14ac:dyDescent="0.2">
      <c r="A111" s="96">
        <v>1273</v>
      </c>
      <c r="B111" s="97" t="s">
        <v>547</v>
      </c>
      <c r="C111" s="102">
        <v>0</v>
      </c>
      <c r="D111" s="102">
        <v>0</v>
      </c>
    </row>
    <row r="112" spans="1:4" x14ac:dyDescent="0.2">
      <c r="A112" s="96"/>
      <c r="B112" s="103" t="s">
        <v>548</v>
      </c>
      <c r="C112" s="95">
        <f>+C113+C135</f>
        <v>13.31</v>
      </c>
      <c r="D112" s="95">
        <f>+D113+D135</f>
        <v>49.9</v>
      </c>
    </row>
    <row r="113" spans="1:4" x14ac:dyDescent="0.2">
      <c r="A113" s="93">
        <v>4300</v>
      </c>
      <c r="B113" s="99" t="s">
        <v>596</v>
      </c>
      <c r="C113" s="100">
        <f>C127+C114+C117+C123+C125</f>
        <v>13.31</v>
      </c>
      <c r="D113" s="104">
        <f>D127+D114+D117+D123+D125</f>
        <v>49.9</v>
      </c>
    </row>
    <row r="114" spans="1:4" x14ac:dyDescent="0.2">
      <c r="A114" s="93">
        <v>4310</v>
      </c>
      <c r="B114" s="99" t="s">
        <v>261</v>
      </c>
      <c r="C114" s="100">
        <f>SUM(C115:C116)</f>
        <v>0</v>
      </c>
      <c r="D114" s="100">
        <f>SUM(D115:D116)</f>
        <v>0</v>
      </c>
    </row>
    <row r="115" spans="1:4" x14ac:dyDescent="0.2">
      <c r="A115" s="96">
        <v>4311</v>
      </c>
      <c r="B115" s="101" t="s">
        <v>430</v>
      </c>
      <c r="C115" s="102">
        <v>0</v>
      </c>
      <c r="D115" s="137">
        <v>0</v>
      </c>
    </row>
    <row r="116" spans="1:4" x14ac:dyDescent="0.2">
      <c r="A116" s="96">
        <v>4319</v>
      </c>
      <c r="B116" s="101" t="s">
        <v>262</v>
      </c>
      <c r="C116" s="102">
        <v>0</v>
      </c>
      <c r="D116" s="137">
        <v>0</v>
      </c>
    </row>
    <row r="117" spans="1:4" x14ac:dyDescent="0.2">
      <c r="A117" s="93">
        <v>4320</v>
      </c>
      <c r="B117" s="99" t="s">
        <v>263</v>
      </c>
      <c r="C117" s="100">
        <f>SUM(C118:C122)</f>
        <v>0</v>
      </c>
      <c r="D117" s="100">
        <f>SUM(D118:D122)</f>
        <v>0</v>
      </c>
    </row>
    <row r="118" spans="1:4" x14ac:dyDescent="0.2">
      <c r="A118" s="96">
        <v>4321</v>
      </c>
      <c r="B118" s="101" t="s">
        <v>264</v>
      </c>
      <c r="C118" s="102">
        <v>0</v>
      </c>
      <c r="D118" s="137">
        <v>0</v>
      </c>
    </row>
    <row r="119" spans="1:4" x14ac:dyDescent="0.2">
      <c r="A119" s="96">
        <v>4322</v>
      </c>
      <c r="B119" s="101" t="s">
        <v>265</v>
      </c>
      <c r="C119" s="102">
        <v>0</v>
      </c>
      <c r="D119" s="137">
        <v>0</v>
      </c>
    </row>
    <row r="120" spans="1:4" x14ac:dyDescent="0.2">
      <c r="A120" s="96">
        <v>4323</v>
      </c>
      <c r="B120" s="101" t="s">
        <v>266</v>
      </c>
      <c r="C120" s="102">
        <v>0</v>
      </c>
      <c r="D120" s="137">
        <v>0</v>
      </c>
    </row>
    <row r="121" spans="1:4" x14ac:dyDescent="0.2">
      <c r="A121" s="96">
        <v>4324</v>
      </c>
      <c r="B121" s="101" t="s">
        <v>267</v>
      </c>
      <c r="C121" s="102">
        <v>0</v>
      </c>
      <c r="D121" s="137">
        <v>0</v>
      </c>
    </row>
    <row r="122" spans="1:4" x14ac:dyDescent="0.2">
      <c r="A122" s="96">
        <v>4325</v>
      </c>
      <c r="B122" s="101" t="s">
        <v>268</v>
      </c>
      <c r="C122" s="102">
        <v>0</v>
      </c>
      <c r="D122" s="137">
        <v>0</v>
      </c>
    </row>
    <row r="123" spans="1:4" x14ac:dyDescent="0.2">
      <c r="A123" s="93">
        <v>4330</v>
      </c>
      <c r="B123" s="99" t="s">
        <v>269</v>
      </c>
      <c r="C123" s="100">
        <f>C124</f>
        <v>0</v>
      </c>
      <c r="D123" s="100">
        <f>D124</f>
        <v>0</v>
      </c>
    </row>
    <row r="124" spans="1:4" x14ac:dyDescent="0.2">
      <c r="A124" s="96">
        <v>4331</v>
      </c>
      <c r="B124" s="101" t="s">
        <v>269</v>
      </c>
      <c r="C124" s="102">
        <v>0</v>
      </c>
      <c r="D124" s="137">
        <v>0</v>
      </c>
    </row>
    <row r="125" spans="1:4" x14ac:dyDescent="0.2">
      <c r="A125" s="93">
        <v>4340</v>
      </c>
      <c r="B125" s="99" t="s">
        <v>270</v>
      </c>
      <c r="C125" s="100">
        <f>C126</f>
        <v>0</v>
      </c>
      <c r="D125" s="100">
        <f>D126</f>
        <v>0</v>
      </c>
    </row>
    <row r="126" spans="1:4" x14ac:dyDescent="0.2">
      <c r="A126" s="96">
        <v>4341</v>
      </c>
      <c r="B126" s="101" t="s">
        <v>270</v>
      </c>
      <c r="C126" s="102">
        <v>0</v>
      </c>
      <c r="D126" s="137">
        <v>0</v>
      </c>
    </row>
    <row r="127" spans="1:4" x14ac:dyDescent="0.2">
      <c r="A127" s="129">
        <v>4390</v>
      </c>
      <c r="B127" s="130" t="s">
        <v>271</v>
      </c>
      <c r="C127" s="131">
        <f>SUM(C128:C134)</f>
        <v>13.31</v>
      </c>
      <c r="D127" s="131">
        <f>SUM(D128:D134)</f>
        <v>49.9</v>
      </c>
    </row>
    <row r="128" spans="1:4" x14ac:dyDescent="0.2">
      <c r="A128" s="74">
        <v>4392</v>
      </c>
      <c r="B128" s="127" t="s">
        <v>272</v>
      </c>
      <c r="C128" s="128">
        <v>0</v>
      </c>
      <c r="D128" s="128">
        <v>0</v>
      </c>
    </row>
    <row r="129" spans="1:4" x14ac:dyDescent="0.2">
      <c r="A129" s="74">
        <v>4393</v>
      </c>
      <c r="B129" s="127" t="s">
        <v>431</v>
      </c>
      <c r="C129" s="128">
        <v>0</v>
      </c>
      <c r="D129" s="128">
        <v>0</v>
      </c>
    </row>
    <row r="130" spans="1:4" x14ac:dyDescent="0.2">
      <c r="A130" s="74">
        <v>4394</v>
      </c>
      <c r="B130" s="127" t="s">
        <v>273</v>
      </c>
      <c r="C130" s="128">
        <v>0</v>
      </c>
      <c r="D130" s="128">
        <v>0</v>
      </c>
    </row>
    <row r="131" spans="1:4" x14ac:dyDescent="0.2">
      <c r="A131" s="74">
        <v>4395</v>
      </c>
      <c r="B131" s="127" t="s">
        <v>274</v>
      </c>
      <c r="C131" s="128">
        <v>0</v>
      </c>
      <c r="D131" s="128">
        <v>0</v>
      </c>
    </row>
    <row r="132" spans="1:4" x14ac:dyDescent="0.2">
      <c r="A132" s="74">
        <v>4396</v>
      </c>
      <c r="B132" s="127" t="s">
        <v>275</v>
      </c>
      <c r="C132" s="128">
        <v>0</v>
      </c>
      <c r="D132" s="128">
        <v>0</v>
      </c>
    </row>
    <row r="133" spans="1:4" x14ac:dyDescent="0.2">
      <c r="A133" s="74">
        <v>4397</v>
      </c>
      <c r="B133" s="127" t="s">
        <v>432</v>
      </c>
      <c r="C133" s="128">
        <v>0</v>
      </c>
      <c r="D133" s="128">
        <v>0</v>
      </c>
    </row>
    <row r="134" spans="1:4" x14ac:dyDescent="0.2">
      <c r="A134" s="96">
        <v>4399</v>
      </c>
      <c r="B134" s="101" t="s">
        <v>271</v>
      </c>
      <c r="C134" s="102">
        <v>13.31</v>
      </c>
      <c r="D134" s="102">
        <v>49.9</v>
      </c>
    </row>
    <row r="135" spans="1:4" x14ac:dyDescent="0.2">
      <c r="A135" s="34">
        <v>1120</v>
      </c>
      <c r="B135" s="81" t="s">
        <v>529</v>
      </c>
      <c r="C135" s="77">
        <f>SUM(C136:C144)</f>
        <v>0</v>
      </c>
      <c r="D135" s="77">
        <f>SUM(D136:D144)</f>
        <v>0</v>
      </c>
    </row>
    <row r="136" spans="1:4" x14ac:dyDescent="0.2">
      <c r="A136" s="27">
        <v>1124</v>
      </c>
      <c r="B136" s="82" t="s">
        <v>530</v>
      </c>
      <c r="C136" s="83">
        <v>0</v>
      </c>
      <c r="D136" s="28">
        <v>0</v>
      </c>
    </row>
    <row r="137" spans="1:4" x14ac:dyDescent="0.2">
      <c r="A137" s="27">
        <v>1124</v>
      </c>
      <c r="B137" s="82" t="s">
        <v>531</v>
      </c>
      <c r="C137" s="83">
        <v>0</v>
      </c>
      <c r="D137" s="28">
        <v>0</v>
      </c>
    </row>
    <row r="138" spans="1:4" x14ac:dyDescent="0.2">
      <c r="A138" s="27">
        <v>1124</v>
      </c>
      <c r="B138" s="82" t="s">
        <v>532</v>
      </c>
      <c r="C138" s="83">
        <v>0</v>
      </c>
      <c r="D138" s="28">
        <v>0</v>
      </c>
    </row>
    <row r="139" spans="1:4" x14ac:dyDescent="0.2">
      <c r="A139" s="27">
        <v>1124</v>
      </c>
      <c r="B139" s="82" t="s">
        <v>533</v>
      </c>
      <c r="C139" s="83">
        <v>0</v>
      </c>
      <c r="D139" s="28">
        <v>0</v>
      </c>
    </row>
    <row r="140" spans="1:4" x14ac:dyDescent="0.2">
      <c r="A140" s="27">
        <v>1124</v>
      </c>
      <c r="B140" s="82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2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2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2" t="s">
        <v>537</v>
      </c>
      <c r="C143" s="83">
        <v>0</v>
      </c>
      <c r="D143" s="28">
        <v>0</v>
      </c>
    </row>
    <row r="144" spans="1:4" x14ac:dyDescent="0.2">
      <c r="A144" s="27">
        <v>1122</v>
      </c>
      <c r="B144" s="82" t="s">
        <v>538</v>
      </c>
      <c r="C144" s="28">
        <v>0</v>
      </c>
      <c r="D144" s="28">
        <v>0</v>
      </c>
    </row>
    <row r="145" spans="1:4" x14ac:dyDescent="0.2">
      <c r="A145" s="27"/>
      <c r="B145" s="84" t="s">
        <v>539</v>
      </c>
      <c r="C145" s="77">
        <f>C48+C49+C103-C109-C112</f>
        <v>22051517.000000004</v>
      </c>
      <c r="D145" s="77">
        <f>D48+D49+D103-D109-D112</f>
        <v>5970864.1899999995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7" t="s">
        <v>597</v>
      </c>
      <c r="B1" s="178"/>
      <c r="C1" s="179"/>
    </row>
    <row r="2" spans="1:3" s="30" customFormat="1" ht="18" customHeight="1" x14ac:dyDescent="0.25">
      <c r="A2" s="180" t="s">
        <v>506</v>
      </c>
      <c r="B2" s="181"/>
      <c r="C2" s="182"/>
    </row>
    <row r="3" spans="1:3" s="30" customFormat="1" ht="18" customHeight="1" x14ac:dyDescent="0.25">
      <c r="A3" s="180" t="s">
        <v>598</v>
      </c>
      <c r="B3" s="181"/>
      <c r="C3" s="182"/>
    </row>
    <row r="4" spans="1:3" s="32" customFormat="1" ht="18" customHeight="1" x14ac:dyDescent="0.2">
      <c r="A4" s="183" t="s">
        <v>507</v>
      </c>
      <c r="B4" s="184"/>
      <c r="C4" s="185"/>
    </row>
    <row r="5" spans="1:3" s="32" customFormat="1" ht="18" customHeight="1" x14ac:dyDescent="0.2">
      <c r="A5" s="186" t="s">
        <v>406</v>
      </c>
      <c r="B5" s="187"/>
      <c r="C5" s="134">
        <v>2024</v>
      </c>
    </row>
    <row r="6" spans="1:3" x14ac:dyDescent="0.2">
      <c r="A6" s="47" t="s">
        <v>435</v>
      </c>
      <c r="B6" s="47"/>
      <c r="C6" s="85">
        <v>49348155.869999997</v>
      </c>
    </row>
    <row r="7" spans="1:3" x14ac:dyDescent="0.2">
      <c r="A7" s="48"/>
      <c r="B7" s="49"/>
      <c r="C7" s="50"/>
    </row>
    <row r="8" spans="1:3" x14ac:dyDescent="0.2">
      <c r="A8" s="55" t="s">
        <v>436</v>
      </c>
      <c r="B8" s="143"/>
      <c r="C8" s="86">
        <f>SUM(C9:C14)</f>
        <v>13.31</v>
      </c>
    </row>
    <row r="9" spans="1:3" x14ac:dyDescent="0.2">
      <c r="A9" s="61" t="s">
        <v>437</v>
      </c>
      <c r="B9" s="144" t="s">
        <v>261</v>
      </c>
      <c r="C9" s="87">
        <v>0</v>
      </c>
    </row>
    <row r="10" spans="1:3" x14ac:dyDescent="0.2">
      <c r="A10" s="51" t="s">
        <v>438</v>
      </c>
      <c r="B10" s="145" t="s">
        <v>447</v>
      </c>
      <c r="C10" s="87">
        <v>0</v>
      </c>
    </row>
    <row r="11" spans="1:3" x14ac:dyDescent="0.2">
      <c r="A11" s="51" t="s">
        <v>439</v>
      </c>
      <c r="B11" s="145" t="s">
        <v>269</v>
      </c>
      <c r="C11" s="87">
        <v>0</v>
      </c>
    </row>
    <row r="12" spans="1:3" x14ac:dyDescent="0.2">
      <c r="A12" s="51" t="s">
        <v>440</v>
      </c>
      <c r="B12" s="145" t="s">
        <v>270</v>
      </c>
      <c r="C12" s="87">
        <v>0</v>
      </c>
    </row>
    <row r="13" spans="1:3" x14ac:dyDescent="0.2">
      <c r="A13" s="51" t="s">
        <v>441</v>
      </c>
      <c r="B13" s="145" t="s">
        <v>271</v>
      </c>
      <c r="C13" s="87">
        <v>0</v>
      </c>
    </row>
    <row r="14" spans="1:3" x14ac:dyDescent="0.2">
      <c r="A14" s="52" t="s">
        <v>442</v>
      </c>
      <c r="B14" s="146" t="s">
        <v>443</v>
      </c>
      <c r="C14" s="87">
        <v>13.31</v>
      </c>
    </row>
    <row r="15" spans="1:3" x14ac:dyDescent="0.2">
      <c r="A15" s="48"/>
      <c r="B15" s="53"/>
      <c r="C15" s="54"/>
    </row>
    <row r="16" spans="1:3" x14ac:dyDescent="0.2">
      <c r="A16" s="152" t="s">
        <v>600</v>
      </c>
      <c r="B16" s="151"/>
      <c r="C16" s="86">
        <f>SUM(C17:C19)</f>
        <v>5501554.9800000004</v>
      </c>
    </row>
    <row r="17" spans="1:3" x14ac:dyDescent="0.2">
      <c r="A17" s="56">
        <v>3.1</v>
      </c>
      <c r="B17" s="145" t="s">
        <v>446</v>
      </c>
      <c r="C17" s="87">
        <v>0</v>
      </c>
    </row>
    <row r="18" spans="1:3" x14ac:dyDescent="0.2">
      <c r="A18" s="57">
        <v>3.2</v>
      </c>
      <c r="B18" s="145" t="s">
        <v>444</v>
      </c>
      <c r="C18" s="87">
        <v>0</v>
      </c>
    </row>
    <row r="19" spans="1:3" x14ac:dyDescent="0.2">
      <c r="A19" s="57">
        <v>3.3</v>
      </c>
      <c r="B19" s="146" t="s">
        <v>445</v>
      </c>
      <c r="C19" s="88">
        <v>5501554.9800000004</v>
      </c>
    </row>
    <row r="20" spans="1:3" x14ac:dyDescent="0.2">
      <c r="A20" s="48"/>
      <c r="B20" s="58"/>
      <c r="C20" s="59"/>
    </row>
    <row r="21" spans="1:3" x14ac:dyDescent="0.2">
      <c r="A21" s="60" t="s">
        <v>549</v>
      </c>
      <c r="B21" s="60"/>
      <c r="C21" s="85">
        <f>C6+C8-C16</f>
        <v>43846614.200000003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H22" sqref="H22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8" t="s">
        <v>597</v>
      </c>
      <c r="B1" s="189"/>
      <c r="C1" s="190"/>
    </row>
    <row r="2" spans="1:3" s="33" customFormat="1" ht="18.95" customHeight="1" x14ac:dyDescent="0.25">
      <c r="A2" s="191" t="s">
        <v>508</v>
      </c>
      <c r="B2" s="192"/>
      <c r="C2" s="193"/>
    </row>
    <row r="3" spans="1:3" s="33" customFormat="1" ht="18.95" customHeight="1" x14ac:dyDescent="0.25">
      <c r="A3" s="191" t="s">
        <v>598</v>
      </c>
      <c r="B3" s="192"/>
      <c r="C3" s="193"/>
    </row>
    <row r="4" spans="1:3" x14ac:dyDescent="0.2">
      <c r="A4" s="183" t="s">
        <v>507</v>
      </c>
      <c r="B4" s="184"/>
      <c r="C4" s="185"/>
    </row>
    <row r="5" spans="1:3" ht="22.15" customHeight="1" x14ac:dyDescent="0.2">
      <c r="A5" s="194" t="s">
        <v>406</v>
      </c>
      <c r="B5" s="195"/>
      <c r="C5" s="134">
        <v>2024</v>
      </c>
    </row>
    <row r="6" spans="1:3" x14ac:dyDescent="0.2">
      <c r="A6" s="67" t="s">
        <v>448</v>
      </c>
      <c r="B6" s="47"/>
      <c r="C6" s="89">
        <v>27521410.390000001</v>
      </c>
    </row>
    <row r="7" spans="1:3" x14ac:dyDescent="0.2">
      <c r="A7" s="62"/>
      <c r="B7" s="49"/>
      <c r="C7" s="63"/>
    </row>
    <row r="8" spans="1:3" x14ac:dyDescent="0.2">
      <c r="A8" s="55" t="s">
        <v>449</v>
      </c>
      <c r="B8" s="147"/>
      <c r="C8" s="86">
        <f>SUM(C9:C29)</f>
        <v>220095.52000000002</v>
      </c>
    </row>
    <row r="9" spans="1:3" x14ac:dyDescent="0.2">
      <c r="A9" s="75">
        <v>2.1</v>
      </c>
      <c r="B9" s="148" t="s">
        <v>289</v>
      </c>
      <c r="C9" s="90">
        <v>0</v>
      </c>
    </row>
    <row r="10" spans="1:3" x14ac:dyDescent="0.2">
      <c r="A10" s="75">
        <v>2.2000000000000002</v>
      </c>
      <c r="B10" s="148" t="s">
        <v>286</v>
      </c>
      <c r="C10" s="90">
        <v>0</v>
      </c>
    </row>
    <row r="11" spans="1:3" x14ac:dyDescent="0.2">
      <c r="A11" s="71">
        <v>2.2999999999999998</v>
      </c>
      <c r="B11" s="149" t="s">
        <v>157</v>
      </c>
      <c r="C11" s="90">
        <v>158727.48000000001</v>
      </c>
    </row>
    <row r="12" spans="1:3" x14ac:dyDescent="0.2">
      <c r="A12" s="71">
        <v>2.4</v>
      </c>
      <c r="B12" s="149" t="s">
        <v>158</v>
      </c>
      <c r="C12" s="90">
        <v>0</v>
      </c>
    </row>
    <row r="13" spans="1:3" x14ac:dyDescent="0.2">
      <c r="A13" s="71">
        <v>2.5</v>
      </c>
      <c r="B13" s="149" t="s">
        <v>159</v>
      </c>
      <c r="C13" s="90">
        <v>0</v>
      </c>
    </row>
    <row r="14" spans="1:3" x14ac:dyDescent="0.2">
      <c r="A14" s="71">
        <v>2.6</v>
      </c>
      <c r="B14" s="149" t="s">
        <v>160</v>
      </c>
      <c r="C14" s="90">
        <v>0</v>
      </c>
    </row>
    <row r="15" spans="1:3" x14ac:dyDescent="0.2">
      <c r="A15" s="71">
        <v>2.7</v>
      </c>
      <c r="B15" s="149" t="s">
        <v>161</v>
      </c>
      <c r="C15" s="90">
        <v>0</v>
      </c>
    </row>
    <row r="16" spans="1:3" x14ac:dyDescent="0.2">
      <c r="A16" s="71">
        <v>2.8</v>
      </c>
      <c r="B16" s="149" t="s">
        <v>162</v>
      </c>
      <c r="C16" s="90">
        <v>61368.04</v>
      </c>
    </row>
    <row r="17" spans="1:3" x14ac:dyDescent="0.2">
      <c r="A17" s="71">
        <v>2.9</v>
      </c>
      <c r="B17" s="149" t="s">
        <v>164</v>
      </c>
      <c r="C17" s="90">
        <v>0</v>
      </c>
    </row>
    <row r="18" spans="1:3" x14ac:dyDescent="0.2">
      <c r="A18" s="71" t="s">
        <v>450</v>
      </c>
      <c r="B18" s="149" t="s">
        <v>451</v>
      </c>
      <c r="C18" s="90">
        <v>0</v>
      </c>
    </row>
    <row r="19" spans="1:3" x14ac:dyDescent="0.2">
      <c r="A19" s="71" t="s">
        <v>476</v>
      </c>
      <c r="B19" s="149" t="s">
        <v>166</v>
      </c>
      <c r="C19" s="90">
        <v>0</v>
      </c>
    </row>
    <row r="20" spans="1:3" x14ac:dyDescent="0.2">
      <c r="A20" s="71" t="s">
        <v>477</v>
      </c>
      <c r="B20" s="149" t="s">
        <v>452</v>
      </c>
      <c r="C20" s="90">
        <v>0</v>
      </c>
    </row>
    <row r="21" spans="1:3" x14ac:dyDescent="0.2">
      <c r="A21" s="71" t="s">
        <v>478</v>
      </c>
      <c r="B21" s="149" t="s">
        <v>453</v>
      </c>
      <c r="C21" s="90">
        <v>0</v>
      </c>
    </row>
    <row r="22" spans="1:3" x14ac:dyDescent="0.2">
      <c r="A22" s="71" t="s">
        <v>479</v>
      </c>
      <c r="B22" s="149" t="s">
        <v>454</v>
      </c>
      <c r="C22" s="90">
        <v>0</v>
      </c>
    </row>
    <row r="23" spans="1:3" x14ac:dyDescent="0.2">
      <c r="A23" s="71" t="s">
        <v>455</v>
      </c>
      <c r="B23" s="149" t="s">
        <v>456</v>
      </c>
      <c r="C23" s="90">
        <v>0</v>
      </c>
    </row>
    <row r="24" spans="1:3" x14ac:dyDescent="0.2">
      <c r="A24" s="71" t="s">
        <v>457</v>
      </c>
      <c r="B24" s="149" t="s">
        <v>458</v>
      </c>
      <c r="C24" s="90">
        <v>0</v>
      </c>
    </row>
    <row r="25" spans="1:3" x14ac:dyDescent="0.2">
      <c r="A25" s="71" t="s">
        <v>459</v>
      </c>
      <c r="B25" s="149" t="s">
        <v>460</v>
      </c>
      <c r="C25" s="90">
        <v>0</v>
      </c>
    </row>
    <row r="26" spans="1:3" x14ac:dyDescent="0.2">
      <c r="A26" s="71" t="s">
        <v>461</v>
      </c>
      <c r="B26" s="149" t="s">
        <v>462</v>
      </c>
      <c r="C26" s="90">
        <v>0</v>
      </c>
    </row>
    <row r="27" spans="1:3" x14ac:dyDescent="0.2">
      <c r="A27" s="71" t="s">
        <v>463</v>
      </c>
      <c r="B27" s="149" t="s">
        <v>464</v>
      </c>
      <c r="C27" s="90">
        <v>0</v>
      </c>
    </row>
    <row r="28" spans="1:3" x14ac:dyDescent="0.2">
      <c r="A28" s="71" t="s">
        <v>465</v>
      </c>
      <c r="B28" s="149" t="s">
        <v>466</v>
      </c>
      <c r="C28" s="90">
        <v>0</v>
      </c>
    </row>
    <row r="29" spans="1:3" x14ac:dyDescent="0.2">
      <c r="A29" s="71" t="s">
        <v>467</v>
      </c>
      <c r="B29" s="148" t="s">
        <v>468</v>
      </c>
      <c r="C29" s="90">
        <v>0</v>
      </c>
    </row>
    <row r="30" spans="1:3" x14ac:dyDescent="0.2">
      <c r="A30" s="72"/>
      <c r="B30" s="68"/>
      <c r="C30" s="69"/>
    </row>
    <row r="31" spans="1:3" x14ac:dyDescent="0.2">
      <c r="A31" s="70" t="s">
        <v>469</v>
      </c>
      <c r="B31" s="150"/>
      <c r="C31" s="91">
        <f>SUM(C32:C38)</f>
        <v>1913.76</v>
      </c>
    </row>
    <row r="32" spans="1:3" x14ac:dyDescent="0.2">
      <c r="A32" s="71" t="s">
        <v>470</v>
      </c>
      <c r="B32" s="149" t="s">
        <v>358</v>
      </c>
      <c r="C32" s="90">
        <v>1913.76</v>
      </c>
    </row>
    <row r="33" spans="1:3" x14ac:dyDescent="0.2">
      <c r="A33" s="71" t="s">
        <v>471</v>
      </c>
      <c r="B33" s="149" t="s">
        <v>40</v>
      </c>
      <c r="C33" s="90">
        <v>0</v>
      </c>
    </row>
    <row r="34" spans="1:3" x14ac:dyDescent="0.2">
      <c r="A34" s="71" t="s">
        <v>472</v>
      </c>
      <c r="B34" s="149" t="s">
        <v>368</v>
      </c>
      <c r="C34" s="90">
        <v>0</v>
      </c>
    </row>
    <row r="35" spans="1:3" x14ac:dyDescent="0.2">
      <c r="A35" s="71" t="s">
        <v>473</v>
      </c>
      <c r="B35" s="149" t="s">
        <v>374</v>
      </c>
      <c r="C35" s="90">
        <v>0</v>
      </c>
    </row>
    <row r="36" spans="1:3" x14ac:dyDescent="0.2">
      <c r="A36" s="71" t="s">
        <v>474</v>
      </c>
      <c r="B36" s="149" t="s">
        <v>382</v>
      </c>
      <c r="C36" s="90">
        <v>0</v>
      </c>
    </row>
    <row r="37" spans="1:3" x14ac:dyDescent="0.2">
      <c r="A37" s="71" t="s">
        <v>551</v>
      </c>
      <c r="B37" s="149" t="s">
        <v>599</v>
      </c>
      <c r="C37" s="90">
        <v>0</v>
      </c>
    </row>
    <row r="38" spans="1:3" x14ac:dyDescent="0.2">
      <c r="A38" s="71" t="s">
        <v>552</v>
      </c>
      <c r="B38" s="148" t="s">
        <v>475</v>
      </c>
      <c r="C38" s="92">
        <v>0</v>
      </c>
    </row>
    <row r="39" spans="1:3" x14ac:dyDescent="0.2">
      <c r="A39" s="62"/>
      <c r="B39" s="64"/>
      <c r="C39" s="65"/>
    </row>
    <row r="40" spans="1:3" x14ac:dyDescent="0.2">
      <c r="A40" s="66" t="s">
        <v>550</v>
      </c>
      <c r="B40" s="47"/>
      <c r="C40" s="85">
        <f>C6-C8+C31</f>
        <v>27303228.630000003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workbookViewId="0">
      <selection activeCell="H50" sqref="H50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6" t="s">
        <v>597</v>
      </c>
      <c r="B1" s="198"/>
      <c r="C1" s="198"/>
      <c r="D1" s="198"/>
      <c r="E1" s="198"/>
      <c r="F1" s="198"/>
      <c r="G1" s="21" t="s">
        <v>498</v>
      </c>
      <c r="H1" s="22">
        <v>2024</v>
      </c>
    </row>
    <row r="2" spans="1:10" ht="18.95" customHeight="1" x14ac:dyDescent="0.2">
      <c r="A2" s="176" t="s">
        <v>509</v>
      </c>
      <c r="B2" s="198"/>
      <c r="C2" s="198"/>
      <c r="D2" s="198"/>
      <c r="E2" s="198"/>
      <c r="F2" s="198"/>
      <c r="G2" s="21" t="s">
        <v>499</v>
      </c>
      <c r="H2" s="22" t="s">
        <v>501</v>
      </c>
    </row>
    <row r="3" spans="1:10" ht="18.95" customHeight="1" x14ac:dyDescent="0.2">
      <c r="A3" s="199" t="s">
        <v>598</v>
      </c>
      <c r="B3" s="200"/>
      <c r="C3" s="200"/>
      <c r="D3" s="200"/>
      <c r="E3" s="200"/>
      <c r="F3" s="200"/>
      <c r="G3" s="21" t="s">
        <v>500</v>
      </c>
      <c r="H3" s="22">
        <v>2</v>
      </c>
    </row>
    <row r="4" spans="1:10" x14ac:dyDescent="0.2">
      <c r="A4" s="199" t="str">
        <f>'Notas a los Edos Financieros'!A4</f>
        <v>(Cifras en Pesos)</v>
      </c>
      <c r="B4" s="200"/>
      <c r="C4" s="200"/>
      <c r="D4" s="200"/>
      <c r="E4" s="200"/>
      <c r="F4" s="200"/>
      <c r="G4" s="133"/>
      <c r="H4" s="133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406</v>
      </c>
      <c r="C8" s="26" t="s">
        <v>109</v>
      </c>
      <c r="D8" s="26" t="s">
        <v>407</v>
      </c>
      <c r="E8" s="26" t="s">
        <v>408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53" t="s">
        <v>601</v>
      </c>
    </row>
    <row r="38" spans="1:6" ht="12" thickBot="1" x14ac:dyDescent="0.25">
      <c r="C38" s="28"/>
      <c r="D38" s="28"/>
      <c r="E38" s="28"/>
      <c r="F38" s="28"/>
    </row>
    <row r="39" spans="1:6" x14ac:dyDescent="0.2">
      <c r="B39" s="196" t="s">
        <v>553</v>
      </c>
      <c r="C39" s="197"/>
      <c r="D39" s="28"/>
      <c r="E39" s="28"/>
      <c r="F39" s="28"/>
    </row>
    <row r="40" spans="1:6" x14ac:dyDescent="0.2">
      <c r="B40" s="156" t="s">
        <v>406</v>
      </c>
      <c r="C40" s="157">
        <f>H1</f>
        <v>2024</v>
      </c>
      <c r="D40" s="28"/>
      <c r="E40" s="28"/>
      <c r="F40" s="28"/>
    </row>
    <row r="41" spans="1:6" x14ac:dyDescent="0.2">
      <c r="A41" s="23">
        <v>8110</v>
      </c>
      <c r="B41" s="158" t="s">
        <v>52</v>
      </c>
      <c r="C41" s="159">
        <v>58388415.719999999</v>
      </c>
      <c r="D41" s="28"/>
      <c r="E41" s="28"/>
      <c r="F41" s="28"/>
    </row>
    <row r="42" spans="1:6" x14ac:dyDescent="0.2">
      <c r="A42" s="23">
        <v>8120</v>
      </c>
      <c r="B42" s="158" t="s">
        <v>51</v>
      </c>
      <c r="C42" s="159">
        <v>-36696081.539999999</v>
      </c>
      <c r="D42" s="28"/>
      <c r="E42" s="28"/>
      <c r="F42" s="28"/>
    </row>
    <row r="43" spans="1:6" x14ac:dyDescent="0.2">
      <c r="A43" s="23">
        <v>8130</v>
      </c>
      <c r="B43" s="158" t="s">
        <v>50</v>
      </c>
      <c r="C43" s="159">
        <v>27655821.690000001</v>
      </c>
      <c r="D43" s="28"/>
      <c r="E43" s="28"/>
      <c r="F43" s="28"/>
    </row>
    <row r="44" spans="1:6" x14ac:dyDescent="0.2">
      <c r="A44" s="23">
        <v>8140</v>
      </c>
      <c r="B44" s="158" t="s">
        <v>49</v>
      </c>
      <c r="C44" s="159">
        <v>1369526.53</v>
      </c>
      <c r="D44" s="28"/>
      <c r="E44" s="28"/>
      <c r="F44" s="28"/>
    </row>
    <row r="45" spans="1:6" ht="12" thickBot="1" x14ac:dyDescent="0.25">
      <c r="A45" s="23">
        <v>8150</v>
      </c>
      <c r="B45" s="160" t="s">
        <v>48</v>
      </c>
      <c r="C45" s="161">
        <v>-50717682.399999999</v>
      </c>
      <c r="D45" s="28"/>
      <c r="E45" s="28"/>
      <c r="F45" s="28"/>
    </row>
    <row r="46" spans="1:6" x14ac:dyDescent="0.2">
      <c r="B46" s="154"/>
      <c r="C46" s="155"/>
      <c r="D46" s="28"/>
      <c r="E46" s="28"/>
      <c r="F46" s="28"/>
    </row>
    <row r="47" spans="1:6" ht="12" thickBot="1" x14ac:dyDescent="0.25">
      <c r="B47" s="135"/>
      <c r="C47" s="136"/>
      <c r="D47" s="28"/>
      <c r="E47" s="28"/>
      <c r="F47" s="28"/>
    </row>
    <row r="48" spans="1:6" x14ac:dyDescent="0.2">
      <c r="B48" s="196" t="s">
        <v>554</v>
      </c>
      <c r="C48" s="197"/>
    </row>
    <row r="49" spans="1:3" x14ac:dyDescent="0.2">
      <c r="B49" s="162" t="s">
        <v>406</v>
      </c>
      <c r="C49" s="157">
        <f>H1</f>
        <v>2024</v>
      </c>
    </row>
    <row r="50" spans="1:3" x14ac:dyDescent="0.2">
      <c r="A50" s="23">
        <v>8210</v>
      </c>
      <c r="B50" s="158" t="s">
        <v>47</v>
      </c>
      <c r="C50" s="163">
        <v>-58388415.719999999</v>
      </c>
    </row>
    <row r="51" spans="1:3" x14ac:dyDescent="0.2">
      <c r="A51" s="23">
        <v>8220</v>
      </c>
      <c r="B51" s="158" t="s">
        <v>46</v>
      </c>
      <c r="C51" s="163">
        <v>52117902.509999998</v>
      </c>
    </row>
    <row r="52" spans="1:3" x14ac:dyDescent="0.2">
      <c r="A52" s="23">
        <v>8230</v>
      </c>
      <c r="B52" s="158" t="s">
        <v>602</v>
      </c>
      <c r="C52" s="163">
        <v>-27655821.690000001</v>
      </c>
    </row>
    <row r="53" spans="1:3" x14ac:dyDescent="0.2">
      <c r="A53" s="23">
        <v>8240</v>
      </c>
      <c r="B53" s="158" t="s">
        <v>45</v>
      </c>
      <c r="C53" s="163">
        <v>6362004.6799999997</v>
      </c>
    </row>
    <row r="54" spans="1:3" x14ac:dyDescent="0.2">
      <c r="A54" s="23">
        <v>8250</v>
      </c>
      <c r="B54" s="158" t="s">
        <v>44</v>
      </c>
      <c r="C54" s="163">
        <v>4676</v>
      </c>
    </row>
    <row r="55" spans="1:3" x14ac:dyDescent="0.2">
      <c r="A55" s="23">
        <v>8260</v>
      </c>
      <c r="B55" s="158" t="s">
        <v>43</v>
      </c>
      <c r="C55" s="163">
        <v>-25778.74</v>
      </c>
    </row>
    <row r="56" spans="1:3" ht="12" thickBot="1" x14ac:dyDescent="0.25">
      <c r="A56" s="23">
        <v>8270</v>
      </c>
      <c r="B56" s="160" t="s">
        <v>42</v>
      </c>
      <c r="C56" s="164">
        <v>27542513.129999999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2019-02-13T21:19:08Z</cp:lastPrinted>
  <dcterms:created xsi:type="dcterms:W3CDTF">2012-12-11T20:36:24Z</dcterms:created>
  <dcterms:modified xsi:type="dcterms:W3CDTF">2024-08-08T17:14:28Z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